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65386" windowWidth="11235" windowHeight="8700" activeTab="1"/>
  </bookViews>
  <sheets>
    <sheet name="Caserma G. Acqua" sheetId="1" r:id="rId1"/>
    <sheet name="RAFFRONTO QQ.EE." sheetId="2" r:id="rId2"/>
  </sheets>
  <definedNames>
    <definedName name="_xlnm.Print_Area" localSheetId="1">'RAFFRONTO QQ.EE.'!$A$1:$E$23</definedName>
  </definedNames>
  <calcPr fullCalcOnLoad="1"/>
</workbook>
</file>

<file path=xl/sharedStrings.xml><?xml version="1.0" encoding="utf-8"?>
<sst xmlns="http://schemas.openxmlformats.org/spreadsheetml/2006/main" count="37" uniqueCount="28">
  <si>
    <t>LAVORI</t>
  </si>
  <si>
    <t xml:space="preserve">3)  importo da riservare ai lavori in economia </t>
  </si>
  <si>
    <t xml:space="preserve">TOTALE IMPORTO LAVORI </t>
  </si>
  <si>
    <t>TOTALE SOMME A DISPOSIZIONE</t>
  </si>
  <si>
    <t>TOTALE GENERALE</t>
  </si>
  <si>
    <t>SOMME A DISPOSIZIONE DELL’AMMINISTRAZIONE</t>
  </si>
  <si>
    <t>2)  oneri per la sicurezza non ribassabili</t>
  </si>
  <si>
    <t>CONTRATTO IN 
DATA 12/01/2007</t>
  </si>
  <si>
    <t>1)   Spese tecniche 2,00% (incentivo art. 92 D.Lgs. 163/2006)</t>
  </si>
  <si>
    <t>2) I.V.A .ed eventuali altre imposte</t>
  </si>
  <si>
    <t>3) Disponibilità per ribasso d'asta (pari al 32,4777%)</t>
  </si>
  <si>
    <t>PROGETTO
ESECUTIVO</t>
  </si>
  <si>
    <t xml:space="preserve">VARIANTE </t>
  </si>
  <si>
    <r>
      <t>1)</t>
    </r>
    <r>
      <rPr>
        <i/>
        <sz val="7"/>
        <rFont val="Times New Roman"/>
        <family val="1"/>
      </rPr>
      <t xml:space="preserve">  </t>
    </r>
    <r>
      <rPr>
        <i/>
        <sz val="12"/>
        <rFont val="Times New Roman"/>
        <family val="1"/>
      </rPr>
      <t>lavori a base d’asta a misura ed a corpo escluse spese per la sicurezza (lordi)</t>
    </r>
  </si>
  <si>
    <r>
      <t>2)</t>
    </r>
    <r>
      <rPr>
        <i/>
        <sz val="7"/>
        <rFont val="Times New Roman"/>
        <family val="1"/>
      </rPr>
      <t xml:space="preserve">  </t>
    </r>
    <r>
      <rPr>
        <i/>
        <sz val="12"/>
        <rFont val="Times New Roman"/>
        <family val="1"/>
      </rPr>
      <t>lavori al netto del ribasso d'asta (netti)</t>
    </r>
  </si>
  <si>
    <t>CONTRATTO 
+ VARIANTE</t>
  </si>
  <si>
    <t>4) Arrotondamento e/o disponibilità ulteriori</t>
  </si>
  <si>
    <t>3) Imprevisti</t>
  </si>
  <si>
    <t>5) Arrotondamento e/o disponibilità ulteriori e/o economie</t>
  </si>
  <si>
    <t>a detrarre ribasso d'asta del 33,4000%</t>
  </si>
  <si>
    <t>LAVORI G. ACQUA</t>
  </si>
  <si>
    <t xml:space="preserve">QUADRI ECONOMICO COMPARATIVO </t>
  </si>
  <si>
    <t>1bis) Economie ai sensi dell'art.61 comma 8 L.133/08 (1,5%)</t>
  </si>
  <si>
    <t>1)   Spese tecniche 2,00% (incentivo art. 92 D.Lgs. 163/2006)*</t>
  </si>
  <si>
    <t>* 0,5% dal 01/07/09 a seguito di emanazione L.133/08</t>
  </si>
  <si>
    <t>LAVORI DI SISTEMAZIONE AMBIENTI E LUOGHI DI LAVORO SEDI PATRIMONIALI PER UFFICI ASSESSORI,  GRUPPI POLITICI ETC. - PERIZIA DI VARIANTE E SUPPLETIVA.</t>
  </si>
  <si>
    <t>IMPRESA:  G.E.A. S.R.L.</t>
  </si>
  <si>
    <t>4) Disponibilità per ribasso d'asta (pari al 21,2840%)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</si>
</sst>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u val="singleAccounting"/>
      <sz val="12"/>
      <name val="Times New Roman"/>
      <family val="1"/>
    </font>
    <font>
      <sz val="14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44" fontId="1" fillId="0" borderId="2" xfId="0" applyNumberFormat="1" applyFont="1" applyBorder="1" applyAlignment="1">
      <alignment horizontal="justify"/>
    </xf>
    <xf numFmtId="0" fontId="0" fillId="0" borderId="2" xfId="0" applyBorder="1" applyAlignment="1">
      <alignment/>
    </xf>
    <xf numFmtId="44" fontId="3" fillId="0" borderId="3" xfId="0" applyNumberFormat="1" applyFont="1" applyBorder="1" applyAlignment="1">
      <alignment horizontal="justify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44" fontId="1" fillId="0" borderId="2" xfId="0" applyNumberFormat="1" applyFont="1" applyFill="1" applyBorder="1" applyAlignment="1">
      <alignment horizontal="justify"/>
    </xf>
    <xf numFmtId="44" fontId="0" fillId="0" borderId="2" xfId="0" applyNumberFormat="1" applyFill="1" applyBorder="1" applyAlignment="1">
      <alignment/>
    </xf>
    <xf numFmtId="44" fontId="0" fillId="0" borderId="0" xfId="0" applyNumberFormat="1" applyAlignment="1">
      <alignment/>
    </xf>
    <xf numFmtId="0" fontId="1" fillId="0" borderId="7" xfId="0" applyFont="1" applyBorder="1" applyAlignment="1">
      <alignment horizontal="justify" vertical="center"/>
    </xf>
    <xf numFmtId="0" fontId="0" fillId="0" borderId="0" xfId="0" applyAlignment="1">
      <alignment vertical="center"/>
    </xf>
    <xf numFmtId="44" fontId="1" fillId="0" borderId="5" xfId="0" applyNumberFormat="1" applyFont="1" applyBorder="1" applyAlignment="1">
      <alignment horizontal="justify"/>
    </xf>
    <xf numFmtId="44" fontId="1" fillId="0" borderId="5" xfId="15" applyFont="1" applyFill="1" applyBorder="1" applyAlignment="1">
      <alignment horizontal="justify"/>
    </xf>
    <xf numFmtId="44" fontId="1" fillId="0" borderId="5" xfId="0" applyNumberFormat="1" applyFont="1" applyFill="1" applyBorder="1" applyAlignment="1">
      <alignment horizontal="justify"/>
    </xf>
    <xf numFmtId="44" fontId="1" fillId="0" borderId="5" xfId="0" applyNumberFormat="1" applyFont="1" applyBorder="1" applyAlignment="1">
      <alignment/>
    </xf>
    <xf numFmtId="44" fontId="6" fillId="0" borderId="5" xfId="0" applyNumberFormat="1" applyFont="1" applyFill="1" applyBorder="1" applyAlignment="1">
      <alignment horizontal="justify"/>
    </xf>
    <xf numFmtId="44" fontId="4" fillId="0" borderId="5" xfId="0" applyNumberFormat="1" applyFont="1" applyBorder="1" applyAlignment="1">
      <alignment/>
    </xf>
    <xf numFmtId="44" fontId="4" fillId="0" borderId="5" xfId="0" applyNumberFormat="1" applyFont="1" applyFill="1" applyBorder="1" applyAlignment="1">
      <alignment/>
    </xf>
    <xf numFmtId="44" fontId="3" fillId="0" borderId="5" xfId="0" applyNumberFormat="1" applyFont="1" applyBorder="1" applyAlignment="1">
      <alignment horizontal="justify"/>
    </xf>
    <xf numFmtId="44" fontId="3" fillId="0" borderId="5" xfId="0" applyNumberFormat="1" applyFont="1" applyFill="1" applyBorder="1" applyAlignment="1">
      <alignment horizontal="justify"/>
    </xf>
    <xf numFmtId="0" fontId="1" fillId="0" borderId="8" xfId="0" applyFont="1" applyBorder="1" applyAlignment="1">
      <alignment horizontal="justify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/>
    </xf>
    <xf numFmtId="44" fontId="0" fillId="0" borderId="12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44" fontId="4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justify"/>
    </xf>
    <xf numFmtId="0" fontId="0" fillId="0" borderId="13" xfId="0" applyBorder="1" applyAlignment="1">
      <alignment/>
    </xf>
    <xf numFmtId="44" fontId="1" fillId="0" borderId="12" xfId="15" applyFont="1" applyBorder="1" applyAlignment="1">
      <alignment horizontal="justify"/>
    </xf>
    <xf numFmtId="44" fontId="0" fillId="0" borderId="12" xfId="15" applyBorder="1" applyAlignment="1">
      <alignment/>
    </xf>
    <xf numFmtId="44" fontId="6" fillId="0" borderId="12" xfId="15" applyFont="1" applyFill="1" applyBorder="1" applyAlignment="1">
      <alignment horizontal="justify"/>
    </xf>
    <xf numFmtId="44" fontId="1" fillId="0" borderId="12" xfId="15" applyFont="1" applyFill="1" applyBorder="1" applyAlignment="1">
      <alignment horizontal="justify"/>
    </xf>
    <xf numFmtId="0" fontId="3" fillId="0" borderId="14" xfId="0" applyFont="1" applyBorder="1" applyAlignment="1">
      <alignment horizontal="right"/>
    </xf>
    <xf numFmtId="44" fontId="3" fillId="0" borderId="15" xfId="0" applyNumberFormat="1" applyFont="1" applyBorder="1" applyAlignment="1">
      <alignment horizontal="justify"/>
    </xf>
    <xf numFmtId="44" fontId="3" fillId="0" borderId="15" xfId="0" applyNumberFormat="1" applyFont="1" applyFill="1" applyBorder="1" applyAlignment="1">
      <alignment horizontal="justify"/>
    </xf>
    <xf numFmtId="44" fontId="3" fillId="0" borderId="16" xfId="0" applyNumberFormat="1" applyFont="1" applyFill="1" applyBorder="1" applyAlignment="1">
      <alignment horizontal="justify"/>
    </xf>
    <xf numFmtId="44" fontId="1" fillId="0" borderId="17" xfId="0" applyNumberFormat="1" applyFont="1" applyBorder="1" applyAlignment="1">
      <alignment horizontal="justify"/>
    </xf>
    <xf numFmtId="44" fontId="4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2" sqref="A2"/>
    </sheetView>
  </sheetViews>
  <sheetFormatPr defaultColWidth="9.140625" defaultRowHeight="12.75"/>
  <cols>
    <col min="1" max="1" width="80.28125" style="0" customWidth="1"/>
    <col min="2" max="2" width="18.28125" style="0" customWidth="1"/>
  </cols>
  <sheetData>
    <row r="1" spans="1:2" ht="22.5" customHeight="1">
      <c r="A1" s="18" t="s">
        <v>20</v>
      </c>
      <c r="B1" s="9"/>
    </row>
    <row r="2" spans="1:2" ht="15.75">
      <c r="A2" s="50" t="s">
        <v>13</v>
      </c>
      <c r="B2" s="20">
        <v>98249.62</v>
      </c>
    </row>
    <row r="3" spans="1:2" ht="15.75">
      <c r="A3" s="1" t="s">
        <v>19</v>
      </c>
      <c r="B3" s="20">
        <f>B2*33.4%</f>
        <v>32815.37308</v>
      </c>
    </row>
    <row r="4" spans="1:2" ht="15.75">
      <c r="A4" s="1"/>
      <c r="B4" s="48"/>
    </row>
    <row r="5" spans="1:2" ht="15.75">
      <c r="A5" s="1" t="s">
        <v>14</v>
      </c>
      <c r="B5" s="4">
        <f>B2-B3</f>
        <v>65434.24692</v>
      </c>
    </row>
    <row r="6" spans="1:2" ht="15.75">
      <c r="A6" s="1" t="s">
        <v>6</v>
      </c>
      <c r="B6" s="4">
        <v>2000</v>
      </c>
    </row>
    <row r="7" spans="1:2" ht="15.75">
      <c r="A7" s="1" t="s">
        <v>1</v>
      </c>
      <c r="B7" s="4">
        <v>4000</v>
      </c>
    </row>
    <row r="8" spans="1:2" ht="15.75">
      <c r="A8" s="7" t="s">
        <v>2</v>
      </c>
      <c r="B8" s="49">
        <f>SUM(B5:B7)</f>
        <v>71434.24692</v>
      </c>
    </row>
    <row r="9" spans="1:2" ht="15.75">
      <c r="A9" s="3"/>
      <c r="B9" s="5"/>
    </row>
    <row r="10" spans="1:2" ht="15.75">
      <c r="A10" s="3" t="s">
        <v>5</v>
      </c>
      <c r="B10" s="5"/>
    </row>
    <row r="11" spans="1:2" ht="15.75">
      <c r="A11" s="1" t="s">
        <v>8</v>
      </c>
      <c r="B11" s="4">
        <f>B8*2%</f>
        <v>1428.6849384000002</v>
      </c>
    </row>
    <row r="12" spans="1:2" ht="15.75">
      <c r="A12" s="1" t="s">
        <v>9</v>
      </c>
      <c r="B12" s="4">
        <f>B8*20/100</f>
        <v>14286.849384000001</v>
      </c>
    </row>
    <row r="13" spans="1:2" ht="15.75">
      <c r="A13" s="1" t="s">
        <v>10</v>
      </c>
      <c r="B13" s="4">
        <v>0</v>
      </c>
    </row>
    <row r="14" spans="1:2" ht="15.75">
      <c r="A14" s="1" t="s">
        <v>16</v>
      </c>
      <c r="B14" s="4"/>
    </row>
    <row r="15" spans="1:2" ht="15.75">
      <c r="A15" s="7" t="s">
        <v>3</v>
      </c>
      <c r="B15" s="6">
        <f>SUM(B11:B14)</f>
        <v>15715.5343224</v>
      </c>
    </row>
    <row r="16" spans="1:2" ht="15.75">
      <c r="A16" s="2"/>
      <c r="B16" s="4"/>
    </row>
    <row r="17" spans="1:2" ht="15.75">
      <c r="A17" s="8" t="s">
        <v>4</v>
      </c>
      <c r="B17" s="6">
        <f>B8+B15</f>
        <v>87149.7812424</v>
      </c>
    </row>
  </sheetData>
  <printOptions/>
  <pageMargins left="0.75" right="0.75" top="1.15" bottom="1" header="0.5" footer="0.5"/>
  <pageSetup horizontalDpi="600" verticalDpi="600" orientation="landscape" paperSize="9" r:id="rId1"/>
  <headerFooter alignWithMargins="0">
    <oddHeader>&amp;C&amp;"Arial,Grassetto"&amp;14&amp;F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5" zoomScaleNormal="85" workbookViewId="0" topLeftCell="B1">
      <selection activeCell="G20" sqref="G20"/>
    </sheetView>
  </sheetViews>
  <sheetFormatPr defaultColWidth="9.140625" defaultRowHeight="12.75"/>
  <cols>
    <col min="1" max="1" width="83.140625" style="0" customWidth="1"/>
    <col min="2" max="2" width="15.28125" style="0" bestFit="1" customWidth="1"/>
    <col min="3" max="3" width="16.00390625" style="0" bestFit="1" customWidth="1"/>
    <col min="4" max="4" width="15.28125" style="10" bestFit="1" customWidth="1"/>
    <col min="5" max="5" width="15.28125" style="0" bestFit="1" customWidth="1"/>
    <col min="7" max="7" width="12.140625" style="0" bestFit="1" customWidth="1"/>
  </cols>
  <sheetData>
    <row r="1" spans="1:5" ht="46.5" customHeight="1">
      <c r="A1" s="55" t="s">
        <v>25</v>
      </c>
      <c r="B1" s="56"/>
      <c r="C1" s="56"/>
      <c r="D1" s="56"/>
      <c r="E1" s="56"/>
    </row>
    <row r="2" spans="1:5" ht="9" customHeight="1">
      <c r="A2" s="51"/>
      <c r="B2" s="52"/>
      <c r="C2" s="52"/>
      <c r="D2" s="52"/>
      <c r="E2" s="52"/>
    </row>
    <row r="3" spans="1:5" ht="20.25">
      <c r="A3" s="57" t="s">
        <v>26</v>
      </c>
      <c r="B3" s="58"/>
      <c r="C3" s="58"/>
      <c r="D3" s="58"/>
      <c r="E3" s="58"/>
    </row>
    <row r="4" spans="1:4" ht="6.75" customHeight="1">
      <c r="A4" s="11"/>
      <c r="B4" s="12"/>
      <c r="C4" s="12"/>
      <c r="D4" s="13"/>
    </row>
    <row r="5" spans="1:5" ht="18">
      <c r="A5" s="53" t="s">
        <v>21</v>
      </c>
      <c r="B5" s="54"/>
      <c r="C5" s="54"/>
      <c r="D5" s="54"/>
      <c r="E5" s="54"/>
    </row>
    <row r="6" spans="1:4" ht="13.5" thickBot="1">
      <c r="A6" s="11"/>
      <c r="B6" s="12"/>
      <c r="C6" s="12"/>
      <c r="D6" s="13"/>
    </row>
    <row r="7" spans="1:5" s="19" customFormat="1" ht="31.5" customHeight="1">
      <c r="A7" s="29" t="s">
        <v>0</v>
      </c>
      <c r="B7" s="30" t="s">
        <v>11</v>
      </c>
      <c r="C7" s="31" t="s">
        <v>7</v>
      </c>
      <c r="D7" s="30" t="s">
        <v>12</v>
      </c>
      <c r="E7" s="32" t="s">
        <v>15</v>
      </c>
    </row>
    <row r="8" spans="1:5" ht="24" customHeight="1">
      <c r="A8" s="33" t="s">
        <v>13</v>
      </c>
      <c r="B8" s="20">
        <v>72750</v>
      </c>
      <c r="C8" s="20">
        <v>0</v>
      </c>
      <c r="D8" s="21">
        <v>16426.48</v>
      </c>
      <c r="E8" s="34"/>
    </row>
    <row r="9" spans="1:5" ht="24" customHeight="1">
      <c r="A9" s="33" t="s">
        <v>14</v>
      </c>
      <c r="B9" s="20"/>
      <c r="C9" s="20">
        <f>B8-(B8*21.284%)</f>
        <v>57265.89</v>
      </c>
      <c r="D9" s="21">
        <f>D8-(D8*21.284%)</f>
        <v>12930.2679968</v>
      </c>
      <c r="E9" s="35">
        <f>SUM(C9:D9)</f>
        <v>70196.1579968</v>
      </c>
    </row>
    <row r="10" spans="1:5" ht="24" customHeight="1">
      <c r="A10" s="33" t="s">
        <v>6</v>
      </c>
      <c r="B10" s="20">
        <v>3000</v>
      </c>
      <c r="C10" s="20">
        <v>3000</v>
      </c>
      <c r="D10" s="21">
        <v>800</v>
      </c>
      <c r="E10" s="35">
        <f>SUM(C10:D10)</f>
        <v>3800</v>
      </c>
    </row>
    <row r="11" spans="1:5" ht="24" customHeight="1">
      <c r="A11" s="33" t="s">
        <v>1</v>
      </c>
      <c r="B11" s="20">
        <v>5250</v>
      </c>
      <c r="C11" s="20">
        <v>5250</v>
      </c>
      <c r="D11" s="21">
        <v>1500</v>
      </c>
      <c r="E11" s="35">
        <f>SUM(C11:D11)</f>
        <v>6750</v>
      </c>
    </row>
    <row r="12" spans="1:5" ht="17.25" customHeight="1">
      <c r="A12" s="36" t="s">
        <v>2</v>
      </c>
      <c r="B12" s="25">
        <f>SUM(B8:B11)</f>
        <v>81000</v>
      </c>
      <c r="C12" s="25">
        <f>SUM(C8:C11)</f>
        <v>65515.89</v>
      </c>
      <c r="D12" s="26">
        <f>SUM(D9:D11)</f>
        <v>15230.2679968</v>
      </c>
      <c r="E12" s="37">
        <f>E9+E10+E11</f>
        <v>80746.1579968</v>
      </c>
    </row>
    <row r="13" spans="1:5" ht="18.75" customHeight="1">
      <c r="A13" s="38"/>
      <c r="B13" s="5"/>
      <c r="C13" s="5"/>
      <c r="D13" s="14">
        <v>0</v>
      </c>
      <c r="E13" s="39"/>
    </row>
    <row r="14" spans="1:5" ht="15.75">
      <c r="A14" s="38" t="s">
        <v>5</v>
      </c>
      <c r="B14" s="5"/>
      <c r="C14" s="5"/>
      <c r="D14" s="16"/>
      <c r="E14" s="39"/>
    </row>
    <row r="15" spans="1:5" ht="24" customHeight="1">
      <c r="A15" s="33" t="s">
        <v>23</v>
      </c>
      <c r="B15" s="20">
        <f>B12*2%</f>
        <v>1620</v>
      </c>
      <c r="C15" s="20">
        <f>B15</f>
        <v>1620</v>
      </c>
      <c r="D15" s="20">
        <f>D12*0.5%</f>
        <v>76.151339984</v>
      </c>
      <c r="E15" s="40">
        <f>C15+D15</f>
        <v>1696.151339984</v>
      </c>
    </row>
    <row r="16" spans="1:5" ht="24" customHeight="1">
      <c r="A16" s="33" t="s">
        <v>22</v>
      </c>
      <c r="B16" s="20"/>
      <c r="C16" s="20"/>
      <c r="D16" s="20">
        <f>D12*1.5%+0.01</f>
        <v>228.46401995199997</v>
      </c>
      <c r="E16" s="40">
        <f>D16</f>
        <v>228.46401995199997</v>
      </c>
    </row>
    <row r="17" spans="1:5" ht="24" customHeight="1">
      <c r="A17" s="33" t="s">
        <v>9</v>
      </c>
      <c r="B17" s="20">
        <f>B12*20%</f>
        <v>16200</v>
      </c>
      <c r="C17" s="20">
        <f>C12*20%</f>
        <v>13103.178</v>
      </c>
      <c r="D17" s="22">
        <f>D12*20%</f>
        <v>3046.05359936</v>
      </c>
      <c r="E17" s="41">
        <f>SUM(C17:D17)</f>
        <v>16149.23159936</v>
      </c>
    </row>
    <row r="18" spans="1:5" ht="24" customHeight="1">
      <c r="A18" s="33" t="s">
        <v>17</v>
      </c>
      <c r="B18" s="20"/>
      <c r="C18" s="20">
        <f>B18</f>
        <v>0</v>
      </c>
      <c r="D18" s="22"/>
      <c r="E18" s="41"/>
    </row>
    <row r="19" spans="1:7" ht="24" customHeight="1">
      <c r="A19" s="33" t="s">
        <v>27</v>
      </c>
      <c r="B19" s="20">
        <v>0</v>
      </c>
      <c r="C19" s="23">
        <f>B8*21.284%</f>
        <v>15484.11</v>
      </c>
      <c r="D19" s="24">
        <f>-C19</f>
        <v>-15484.11</v>
      </c>
      <c r="E19" s="42"/>
      <c r="G19" s="17">
        <f>D12+D15+D16+D17</f>
        <v>18580.936956096</v>
      </c>
    </row>
    <row r="20" spans="1:5" ht="24" customHeight="1">
      <c r="A20" s="33" t="s">
        <v>18</v>
      </c>
      <c r="B20" s="20"/>
      <c r="C20" s="20">
        <f>B17-C17</f>
        <v>3096.822</v>
      </c>
      <c r="D20" s="24">
        <f>-C20</f>
        <v>-3096.822</v>
      </c>
      <c r="E20" s="43"/>
    </row>
    <row r="21" spans="1:5" ht="15.75">
      <c r="A21" s="36" t="s">
        <v>3</v>
      </c>
      <c r="B21" s="27">
        <f>SUM(B15:B20)</f>
        <v>17820</v>
      </c>
      <c r="C21" s="27">
        <f>SUM(C15:C20)</f>
        <v>33304.11</v>
      </c>
      <c r="D21" s="28">
        <f>SUM(D15:D20)</f>
        <v>-15230.263040704001</v>
      </c>
      <c r="E21" s="41">
        <f>SUM(E15:E20)</f>
        <v>18073.846959296</v>
      </c>
    </row>
    <row r="22" spans="1:5" ht="15.75">
      <c r="A22" s="38" t="s">
        <v>24</v>
      </c>
      <c r="B22" s="4"/>
      <c r="C22" s="4"/>
      <c r="D22" s="15"/>
      <c r="E22" s="39"/>
    </row>
    <row r="23" spans="1:5" ht="16.5" thickBot="1">
      <c r="A23" s="44" t="s">
        <v>4</v>
      </c>
      <c r="B23" s="45">
        <f>B12+B21</f>
        <v>98820</v>
      </c>
      <c r="C23" s="45">
        <f>C21+C12</f>
        <v>98820</v>
      </c>
      <c r="D23" s="46">
        <f>D21+D12</f>
        <v>0.004956095997840748</v>
      </c>
      <c r="E23" s="47">
        <f>E21+E12</f>
        <v>98820.004956096</v>
      </c>
    </row>
    <row r="28" ht="12.75">
      <c r="A28" s="17"/>
    </row>
  </sheetData>
  <mergeCells count="3">
    <mergeCell ref="A5:E5"/>
    <mergeCell ref="A1:E1"/>
    <mergeCell ref="A3:E3"/>
  </mergeCells>
  <printOptions/>
  <pageMargins left="0.88" right="0.29" top="0.69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Scrascia</dc:creator>
  <cp:keywords/>
  <dc:description/>
  <cp:lastModifiedBy>g.agnini</cp:lastModifiedBy>
  <cp:lastPrinted>2010-04-21T10:21:26Z</cp:lastPrinted>
  <dcterms:created xsi:type="dcterms:W3CDTF">2007-06-12T08:42:29Z</dcterms:created>
  <dcterms:modified xsi:type="dcterms:W3CDTF">2010-04-21T10:26:25Z</dcterms:modified>
  <cp:category/>
  <cp:version/>
  <cp:contentType/>
  <cp:contentStatus/>
</cp:coreProperties>
</file>