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65266" windowWidth="10665" windowHeight="10740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<sst xmlns="http://schemas.openxmlformats.org/spreadsheetml/2006/main" count="140" uniqueCount="118">
  <si>
    <t>N.</t>
  </si>
  <si>
    <t>Cognome</t>
  </si>
  <si>
    <t>Nome</t>
  </si>
  <si>
    <t>C.F.</t>
  </si>
  <si>
    <t>Iban</t>
  </si>
  <si>
    <t>H</t>
  </si>
  <si>
    <t>Rimborso lordo</t>
  </si>
  <si>
    <t>Rimborso al netto di ritenuta d'acconto</t>
  </si>
  <si>
    <t>Rimborso lordo  + Irap 8,50%</t>
  </si>
  <si>
    <t>Irap</t>
  </si>
  <si>
    <t>ANSELMI</t>
  </si>
  <si>
    <t>ANDREA</t>
  </si>
  <si>
    <t>NSLNDR67E26H501R</t>
  </si>
  <si>
    <t>CAMPOLO</t>
  </si>
  <si>
    <t>CARMELO</t>
  </si>
  <si>
    <t>CMPCML56M25D708M</t>
  </si>
  <si>
    <t>IT27U0760103200000064091978</t>
  </si>
  <si>
    <t>CARNICCHIA</t>
  </si>
  <si>
    <t>CINZIA</t>
  </si>
  <si>
    <t>CRNCNZ70R54I992P</t>
  </si>
  <si>
    <t>IT98S0604040510000000060911</t>
  </si>
  <si>
    <t>CIOTTI</t>
  </si>
  <si>
    <t>CESARE</t>
  </si>
  <si>
    <t>CTTCSR54L24I573G</t>
  </si>
  <si>
    <t>IT50G0832739430000000102695</t>
  </si>
  <si>
    <t>COLAGROSSI</t>
  </si>
  <si>
    <t>GIANLUCA</t>
  </si>
  <si>
    <t>CLGGLC73A07H501X</t>
  </si>
  <si>
    <t>IT63I0100503320000000003550</t>
  </si>
  <si>
    <t>DI GIUSEPPE</t>
  </si>
  <si>
    <t>ROSALBA</t>
  </si>
  <si>
    <t>DGSRLB61D67A132X</t>
  </si>
  <si>
    <t>MARIA DOMENICA</t>
  </si>
  <si>
    <t>DGSMDM59A46A132C</t>
  </si>
  <si>
    <t>IT74V0306938860625012016939</t>
  </si>
  <si>
    <t>EVANGELISTI</t>
  </si>
  <si>
    <t>ELISA</t>
  </si>
  <si>
    <t>VNGLSE69C51H501P</t>
  </si>
  <si>
    <t>IT72N0760103200000071333363</t>
  </si>
  <si>
    <t>FELICI</t>
  </si>
  <si>
    <t>ENNIO</t>
  </si>
  <si>
    <t>FLCNNE68C03C543X</t>
  </si>
  <si>
    <t>LA  MONICA</t>
  </si>
  <si>
    <t>GIUSEPPE</t>
  </si>
  <si>
    <t>LMNGPP63L23A176J</t>
  </si>
  <si>
    <t>IT10G0306905068615299842983</t>
  </si>
  <si>
    <t>MARINO</t>
  </si>
  <si>
    <t>FRANCESCO</t>
  </si>
  <si>
    <t>MRNFNC64S16H501T</t>
  </si>
  <si>
    <t>IT96Q0306939152100000403586</t>
  </si>
  <si>
    <t>MASTRACCO</t>
  </si>
  <si>
    <t>GIANCARLO</t>
  </si>
  <si>
    <t>MSTGCR55D12L843U</t>
  </si>
  <si>
    <t>IT47D0300203219000005218172</t>
  </si>
  <si>
    <t>ONORATO</t>
  </si>
  <si>
    <t>NRTFNC58A11A455Y</t>
  </si>
  <si>
    <t>IT23Y0306903399000005007198</t>
  </si>
  <si>
    <t xml:space="preserve">PERA </t>
  </si>
  <si>
    <t>ANGELO</t>
  </si>
  <si>
    <t>PRENGL71H27H501M</t>
  </si>
  <si>
    <t>IT61N0510439321CC0340000272</t>
  </si>
  <si>
    <t>PICCHI</t>
  </si>
  <si>
    <t>CRISTIANA</t>
  </si>
  <si>
    <t>PCCCST64T55H501K</t>
  </si>
  <si>
    <t>IT50A0832703226000000304300</t>
  </si>
  <si>
    <t>SANTUCCI</t>
  </si>
  <si>
    <t>SNTFNC54P14A449A</t>
  </si>
  <si>
    <t>IT35C0300238980000400350871</t>
  </si>
  <si>
    <t>Totale</t>
  </si>
  <si>
    <t>Irap FSE</t>
  </si>
  <si>
    <t>Irap LAV</t>
  </si>
  <si>
    <t>Irap REG</t>
  </si>
  <si>
    <t>Rimborso lordo LAV</t>
  </si>
  <si>
    <t>IT48Z0542803203000000091916</t>
  </si>
  <si>
    <t>IT79J0300238864000400267628</t>
  </si>
  <si>
    <t>Ritenuta d'Acconto</t>
  </si>
  <si>
    <t>R.A. FSE</t>
  </si>
  <si>
    <t>R.A. LAV</t>
  </si>
  <si>
    <t>R.A. REG</t>
  </si>
  <si>
    <t>IT42Q061603903000000000071</t>
  </si>
  <si>
    <t>Comune di nascita</t>
  </si>
  <si>
    <t>Data di nascita</t>
  </si>
  <si>
    <t>Indirizzo</t>
  </si>
  <si>
    <t>ROMA</t>
  </si>
  <si>
    <t>VIA A. BRUSCHI, 31 - 00052 - CERVETERI (RM)</t>
  </si>
  <si>
    <t>FORMIA (LT)</t>
  </si>
  <si>
    <t>VIA GIOVANNI CAPRONI, 71 - 00133 - ROMA (RM)</t>
  </si>
  <si>
    <t>SUBIACO</t>
  </si>
  <si>
    <t>VIA DEL PROGRESSO, 1 - 00020 - CERVARA DI ROMA (RM)</t>
  </si>
  <si>
    <t>SEGNI</t>
  </si>
  <si>
    <t>VIA DELLE MELE, 19 - 00037 - SEGNI (RM)</t>
  </si>
  <si>
    <t>VIA PROVINCIALE CAPENA BIVIO, 66/B - CAPENA (RM)</t>
  </si>
  <si>
    <t>ALBANO LAZIALE</t>
  </si>
  <si>
    <t>VIA CORTINA, 9  - 00040 - PAVONA DI ALBANO LAZIALE (RM)</t>
  </si>
  <si>
    <t>VIA AREZZO, 7 - 00041 - ALBANO LAZIALE (RM)</t>
  </si>
  <si>
    <t>VIA MONCENISIO, 17 - 00039 - CARCHITTI - PALESTRINA (RM)</t>
  </si>
  <si>
    <t>CERVARA DI ROMA (RM)</t>
  </si>
  <si>
    <t>VIA DOMENICO PARASACCHI, 206 - INT. 34 - 00133 - ROMA (RM)</t>
  </si>
  <si>
    <t>ALCAMO  (TP)</t>
  </si>
  <si>
    <t>Residenza: VIA CECINA, 2/E - 00040 - ARDEA (RM)
Domicilio: VIA MONCENISIO, 17 - 00036 - PALESTRINA (RM)</t>
  </si>
  <si>
    <t>VIA MONTE CROCCO, 19 - 00139 - ROMA (RM)</t>
  </si>
  <si>
    <t>VICO NEL LAZIO</t>
  </si>
  <si>
    <t>VIA ACHILLE MAURI, 3 - 00135 - ROMA (RM)</t>
  </si>
  <si>
    <t>ARZANO (NAPOLI)</t>
  </si>
  <si>
    <t>VIA DEGO, 28 - 00168 - ROMA (RM)</t>
  </si>
  <si>
    <t>VIA MONTE GRAPPA, 8 - 00036 - PALESTRINA (RM)</t>
  </si>
  <si>
    <t xml:space="preserve">ROMA </t>
  </si>
  <si>
    <t>VIA LUCA VALERIO, 26/B - 00146 - ROMA (RM)</t>
  </si>
  <si>
    <t>ARTENA</t>
  </si>
  <si>
    <t>VIA SANT'AGOSTINO, 70 - 00032 - CARPINETO ROMANO (RM)</t>
  </si>
  <si>
    <t>Rimborso al netto di ritenuta d'acconto quota FSE</t>
  </si>
  <si>
    <t>Rimborso al netto di ritenuta d'acconto quota lav</t>
  </si>
  <si>
    <t>Rimborso al netto di ritenuta d'acconto quota reg</t>
  </si>
  <si>
    <t>SESSO</t>
  </si>
  <si>
    <t>M</t>
  </si>
  <si>
    <t>F</t>
  </si>
  <si>
    <t>Rimborso lordo FSE</t>
  </si>
  <si>
    <t>Rimborso lordo REG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</si>
</sst>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0.00000000000"/>
    <numFmt numFmtId="166" formatCode="0.0000"/>
    <numFmt numFmtId="167" formatCode="0.000"/>
    <numFmt numFmtId="168" formatCode="0.0"/>
  </numFmts>
  <fonts count="2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2" borderId="1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1" fillId="2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22" borderId="12" xfId="0" applyFont="1" applyFill="1" applyBorder="1" applyAlignment="1">
      <alignment horizontal="left" wrapText="1"/>
    </xf>
    <xf numFmtId="2" fontId="3" fillId="0" borderId="13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tabSelected="1" zoomScalePageLayoutView="0" workbookViewId="0" topLeftCell="A1">
      <pane ySplit="1" topLeftCell="BM2" activePane="bottomLeft" state="frozen"/>
      <selection pane="topLeft" activeCell="H1" sqref="H1"/>
      <selection pane="bottomLeft" activeCell="H34" sqref="H34:H35"/>
    </sheetView>
  </sheetViews>
  <sheetFormatPr defaultColWidth="9.140625" defaultRowHeight="12.75"/>
  <cols>
    <col min="1" max="1" width="3.00390625" style="0" bestFit="1" customWidth="1"/>
    <col min="2" max="2" width="12.140625" style="0" bestFit="1" customWidth="1"/>
    <col min="3" max="3" width="15.57421875" style="0" bestFit="1" customWidth="1"/>
    <col min="4" max="4" width="7.421875" style="0" bestFit="1" customWidth="1"/>
    <col min="5" max="5" width="16.57421875" style="0" bestFit="1" customWidth="1"/>
    <col min="6" max="6" width="9.8515625" style="0" bestFit="1" customWidth="1"/>
    <col min="7" max="7" width="24.8515625" style="0" bestFit="1" customWidth="1"/>
    <col min="8" max="8" width="19.421875" style="17" bestFit="1" customWidth="1"/>
    <col min="9" max="9" width="27.421875" style="0" customWidth="1"/>
    <col min="10" max="10" width="6.00390625" style="0" bestFit="1" customWidth="1"/>
    <col min="11" max="14" width="8.8515625" style="0" bestFit="1" customWidth="1"/>
    <col min="15" max="18" width="9.00390625" style="0" bestFit="1" customWidth="1"/>
    <col min="20" max="20" width="7.57421875" style="0" customWidth="1"/>
    <col min="21" max="21" width="6.421875" style="0" bestFit="1" customWidth="1"/>
    <col min="22" max="22" width="7.8515625" style="0" bestFit="1" customWidth="1"/>
    <col min="23" max="23" width="8.8515625" style="0" bestFit="1" customWidth="1"/>
    <col min="24" max="24" width="6.421875" style="0" bestFit="1" customWidth="1"/>
    <col min="25" max="25" width="7.57421875" style="0" bestFit="1" customWidth="1"/>
    <col min="26" max="26" width="6.421875" style="0" bestFit="1" customWidth="1"/>
    <col min="27" max="27" width="4.421875" style="0" bestFit="1" customWidth="1"/>
  </cols>
  <sheetData>
    <row r="1" spans="1:27" ht="60">
      <c r="A1" s="1" t="s">
        <v>0</v>
      </c>
      <c r="B1" s="1" t="s">
        <v>1</v>
      </c>
      <c r="C1" s="1" t="s">
        <v>2</v>
      </c>
      <c r="D1" s="1" t="s">
        <v>113</v>
      </c>
      <c r="E1" s="16" t="s">
        <v>80</v>
      </c>
      <c r="F1" s="16" t="s">
        <v>81</v>
      </c>
      <c r="G1" s="16" t="s">
        <v>82</v>
      </c>
      <c r="H1" s="2" t="s">
        <v>3</v>
      </c>
      <c r="I1" s="3" t="s">
        <v>4</v>
      </c>
      <c r="J1" s="3" t="s">
        <v>5</v>
      </c>
      <c r="K1" s="4" t="s">
        <v>6</v>
      </c>
      <c r="L1" s="26" t="s">
        <v>116</v>
      </c>
      <c r="M1" s="26" t="s">
        <v>72</v>
      </c>
      <c r="N1" s="26" t="s">
        <v>117</v>
      </c>
      <c r="O1" s="5" t="s">
        <v>7</v>
      </c>
      <c r="P1" s="5" t="s">
        <v>110</v>
      </c>
      <c r="Q1" s="5" t="s">
        <v>111</v>
      </c>
      <c r="R1" s="5" t="s">
        <v>112</v>
      </c>
      <c r="S1" s="4" t="s">
        <v>75</v>
      </c>
      <c r="T1" s="4" t="s">
        <v>76</v>
      </c>
      <c r="U1" s="4" t="s">
        <v>77</v>
      </c>
      <c r="V1" s="4" t="s">
        <v>78</v>
      </c>
      <c r="W1" s="4" t="s">
        <v>8</v>
      </c>
      <c r="X1" s="4" t="s">
        <v>9</v>
      </c>
      <c r="Y1" s="4" t="s">
        <v>69</v>
      </c>
      <c r="Z1" s="4" t="s">
        <v>70</v>
      </c>
      <c r="AA1" s="4" t="s">
        <v>71</v>
      </c>
    </row>
    <row r="2" spans="1:27" s="24" customFormat="1" ht="24">
      <c r="A2" s="7">
        <v>1</v>
      </c>
      <c r="B2" s="6" t="s">
        <v>10</v>
      </c>
      <c r="C2" s="6" t="s">
        <v>11</v>
      </c>
      <c r="D2" s="6" t="s">
        <v>114</v>
      </c>
      <c r="E2" s="6" t="s">
        <v>83</v>
      </c>
      <c r="F2" s="22">
        <v>24618</v>
      </c>
      <c r="G2" s="7" t="s">
        <v>84</v>
      </c>
      <c r="H2" s="7" t="s">
        <v>12</v>
      </c>
      <c r="I2" s="6" t="s">
        <v>79</v>
      </c>
      <c r="J2" s="7">
        <v>36</v>
      </c>
      <c r="K2" s="8">
        <v>300</v>
      </c>
      <c r="L2" s="27">
        <f>+K2/2</f>
        <v>150</v>
      </c>
      <c r="M2" s="27">
        <f>+ROUND(K2*48.36037153965%,2)</f>
        <v>145.08</v>
      </c>
      <c r="N2" s="27">
        <f>+ROUND(K2*1.63962846035%,2)</f>
        <v>4.92</v>
      </c>
      <c r="O2" s="18">
        <f>+K2-S2</f>
        <v>240</v>
      </c>
      <c r="P2" s="18">
        <f>+L2-T2</f>
        <v>120</v>
      </c>
      <c r="Q2" s="18">
        <f>+M2-U2</f>
        <v>116.06000000000002</v>
      </c>
      <c r="R2" s="18">
        <f>+N2-V2</f>
        <v>3.94</v>
      </c>
      <c r="S2" s="23">
        <f>+K2*20%</f>
        <v>60</v>
      </c>
      <c r="T2" s="23">
        <f>+S2/2</f>
        <v>30</v>
      </c>
      <c r="U2" s="18">
        <f>+ROUND(S2*48.36037153965%,2)</f>
        <v>29.02</v>
      </c>
      <c r="V2" s="18">
        <f>+ROUND(S2*1.63962846035%,2)</f>
        <v>0.98</v>
      </c>
      <c r="W2" s="18">
        <f>+K2+X2</f>
        <v>325.5</v>
      </c>
      <c r="X2" s="19">
        <f>+K2*8.5%</f>
        <v>25.500000000000004</v>
      </c>
      <c r="Y2" s="18">
        <f>+X2/2</f>
        <v>12.750000000000002</v>
      </c>
      <c r="Z2" s="18">
        <f>+ROUND(X2*48.36037153965%,2)</f>
        <v>12.33</v>
      </c>
      <c r="AA2" s="18">
        <f>+ROUND(X2*1.63962846035%,2)</f>
        <v>0.42</v>
      </c>
    </row>
    <row r="3" spans="1:27" s="24" customFormat="1" ht="24">
      <c r="A3" s="7">
        <v>2</v>
      </c>
      <c r="B3" s="6" t="s">
        <v>13</v>
      </c>
      <c r="C3" s="6" t="s">
        <v>14</v>
      </c>
      <c r="D3" s="6" t="s">
        <v>114</v>
      </c>
      <c r="E3" s="6" t="s">
        <v>85</v>
      </c>
      <c r="F3" s="22">
        <v>20692</v>
      </c>
      <c r="G3" s="7" t="s">
        <v>86</v>
      </c>
      <c r="H3" s="7" t="s">
        <v>15</v>
      </c>
      <c r="I3" s="6" t="s">
        <v>16</v>
      </c>
      <c r="J3" s="7">
        <v>30</v>
      </c>
      <c r="K3" s="8">
        <v>250</v>
      </c>
      <c r="L3" s="27">
        <f aca="true" t="shared" si="0" ref="L3:L17">+K3/2</f>
        <v>125</v>
      </c>
      <c r="M3" s="27">
        <f aca="true" t="shared" si="1" ref="M3:M16">+ROUND(K3*48.36037153965%,2)</f>
        <v>120.9</v>
      </c>
      <c r="N3" s="27">
        <f aca="true" t="shared" si="2" ref="N3:N16">+ROUND(K3*1.63962846035%,2)</f>
        <v>4.1</v>
      </c>
      <c r="O3" s="18">
        <f aca="true" t="shared" si="3" ref="O3:O17">+K3-S3</f>
        <v>200</v>
      </c>
      <c r="P3" s="18">
        <f aca="true" t="shared" si="4" ref="P3:P17">+L3-T3</f>
        <v>100</v>
      </c>
      <c r="Q3" s="18">
        <f aca="true" t="shared" si="5" ref="Q3:Q17">+M3-U3</f>
        <v>96.72</v>
      </c>
      <c r="R3" s="18">
        <f aca="true" t="shared" si="6" ref="R3:R17">+N3-V3</f>
        <v>3.28</v>
      </c>
      <c r="S3" s="23">
        <f aca="true" t="shared" si="7" ref="S3:S17">+K3*20%</f>
        <v>50</v>
      </c>
      <c r="T3" s="23">
        <f aca="true" t="shared" si="8" ref="T3:T17">+S3/2</f>
        <v>25</v>
      </c>
      <c r="U3" s="18">
        <f aca="true" t="shared" si="9" ref="U3:U16">+ROUND(S3*48.36037153965%,2)</f>
        <v>24.18</v>
      </c>
      <c r="V3" s="18">
        <f aca="true" t="shared" si="10" ref="V3:V16">+ROUND(S3*1.63962846035%,2)</f>
        <v>0.82</v>
      </c>
      <c r="W3" s="18">
        <f aca="true" t="shared" si="11" ref="W3:W17">+K3+X3</f>
        <v>271.25</v>
      </c>
      <c r="X3" s="19">
        <f>+K3*8.5%</f>
        <v>21.25</v>
      </c>
      <c r="Y3" s="18">
        <v>10.62</v>
      </c>
      <c r="Z3" s="18">
        <f>+ROUND(X3*48.36037153965%,2)</f>
        <v>10.28</v>
      </c>
      <c r="AA3" s="18">
        <f>+ROUND(X3*1.63962846035%,2)</f>
        <v>0.35</v>
      </c>
    </row>
    <row r="4" spans="1:27" s="24" customFormat="1" ht="36">
      <c r="A4" s="7">
        <v>3</v>
      </c>
      <c r="B4" s="6" t="s">
        <v>17</v>
      </c>
      <c r="C4" s="6" t="s">
        <v>18</v>
      </c>
      <c r="D4" s="6" t="s">
        <v>115</v>
      </c>
      <c r="E4" s="6" t="s">
        <v>87</v>
      </c>
      <c r="F4" s="22">
        <v>25855</v>
      </c>
      <c r="G4" s="7" t="s">
        <v>88</v>
      </c>
      <c r="H4" s="7" t="s">
        <v>19</v>
      </c>
      <c r="I4" s="6" t="s">
        <v>20</v>
      </c>
      <c r="J4" s="7">
        <v>36</v>
      </c>
      <c r="K4" s="8">
        <v>300</v>
      </c>
      <c r="L4" s="27">
        <f t="shared" si="0"/>
        <v>150</v>
      </c>
      <c r="M4" s="27">
        <f t="shared" si="1"/>
        <v>145.08</v>
      </c>
      <c r="N4" s="27">
        <f t="shared" si="2"/>
        <v>4.92</v>
      </c>
      <c r="O4" s="18">
        <f t="shared" si="3"/>
        <v>240</v>
      </c>
      <c r="P4" s="18">
        <f t="shared" si="4"/>
        <v>120</v>
      </c>
      <c r="Q4" s="18">
        <f t="shared" si="5"/>
        <v>116.06000000000002</v>
      </c>
      <c r="R4" s="18">
        <f t="shared" si="6"/>
        <v>3.94</v>
      </c>
      <c r="S4" s="23">
        <f t="shared" si="7"/>
        <v>60</v>
      </c>
      <c r="T4" s="23">
        <f t="shared" si="8"/>
        <v>30</v>
      </c>
      <c r="U4" s="18">
        <f t="shared" si="9"/>
        <v>29.02</v>
      </c>
      <c r="V4" s="18">
        <f t="shared" si="10"/>
        <v>0.98</v>
      </c>
      <c r="W4" s="18">
        <f t="shared" si="11"/>
        <v>325.5</v>
      </c>
      <c r="X4" s="19">
        <f aca="true" t="shared" si="12" ref="X4:X17">+K4*8.5%</f>
        <v>25.500000000000004</v>
      </c>
      <c r="Y4" s="18">
        <f aca="true" t="shared" si="13" ref="Y4:Y16">+X4/2</f>
        <v>12.750000000000002</v>
      </c>
      <c r="Z4" s="18">
        <f aca="true" t="shared" si="14" ref="Z4:Z17">+ROUND(X4*48.36037153965%,2)</f>
        <v>12.33</v>
      </c>
      <c r="AA4" s="18">
        <f aca="true" t="shared" si="15" ref="AA4:AA16">+ROUND(X4*1.63962846035%,2)</f>
        <v>0.42</v>
      </c>
    </row>
    <row r="5" spans="1:27" s="24" customFormat="1" ht="24">
      <c r="A5" s="7">
        <v>4</v>
      </c>
      <c r="B5" s="6" t="s">
        <v>21</v>
      </c>
      <c r="C5" s="6" t="s">
        <v>22</v>
      </c>
      <c r="D5" s="6" t="s">
        <v>114</v>
      </c>
      <c r="E5" s="6" t="s">
        <v>89</v>
      </c>
      <c r="F5" s="22">
        <v>19929</v>
      </c>
      <c r="G5" s="7" t="s">
        <v>90</v>
      </c>
      <c r="H5" s="7" t="s">
        <v>23</v>
      </c>
      <c r="I5" s="6" t="s">
        <v>24</v>
      </c>
      <c r="J5" s="7">
        <v>36</v>
      </c>
      <c r="K5" s="8">
        <v>300</v>
      </c>
      <c r="L5" s="27">
        <f t="shared" si="0"/>
        <v>150</v>
      </c>
      <c r="M5" s="27">
        <f t="shared" si="1"/>
        <v>145.08</v>
      </c>
      <c r="N5" s="27">
        <f t="shared" si="2"/>
        <v>4.92</v>
      </c>
      <c r="O5" s="18">
        <f t="shared" si="3"/>
        <v>240</v>
      </c>
      <c r="P5" s="18">
        <f t="shared" si="4"/>
        <v>120</v>
      </c>
      <c r="Q5" s="18">
        <f t="shared" si="5"/>
        <v>116.06000000000002</v>
      </c>
      <c r="R5" s="18">
        <f t="shared" si="6"/>
        <v>3.94</v>
      </c>
      <c r="S5" s="23">
        <f t="shared" si="7"/>
        <v>60</v>
      </c>
      <c r="T5" s="23">
        <f t="shared" si="8"/>
        <v>30</v>
      </c>
      <c r="U5" s="18">
        <f t="shared" si="9"/>
        <v>29.02</v>
      </c>
      <c r="V5" s="18">
        <f t="shared" si="10"/>
        <v>0.98</v>
      </c>
      <c r="W5" s="18">
        <f t="shared" si="11"/>
        <v>325.5</v>
      </c>
      <c r="X5" s="19">
        <f t="shared" si="12"/>
        <v>25.500000000000004</v>
      </c>
      <c r="Y5" s="18">
        <f t="shared" si="13"/>
        <v>12.750000000000002</v>
      </c>
      <c r="Z5" s="18">
        <f t="shared" si="14"/>
        <v>12.33</v>
      </c>
      <c r="AA5" s="18">
        <f t="shared" si="15"/>
        <v>0.42</v>
      </c>
    </row>
    <row r="6" spans="1:27" s="24" customFormat="1" ht="24">
      <c r="A6" s="7">
        <v>5</v>
      </c>
      <c r="B6" s="6" t="s">
        <v>25</v>
      </c>
      <c r="C6" s="6" t="s">
        <v>26</v>
      </c>
      <c r="D6" s="6" t="s">
        <v>114</v>
      </c>
      <c r="E6" s="6" t="s">
        <v>83</v>
      </c>
      <c r="F6" s="22">
        <v>26671</v>
      </c>
      <c r="G6" s="7" t="s">
        <v>91</v>
      </c>
      <c r="H6" s="7" t="s">
        <v>27</v>
      </c>
      <c r="I6" s="6" t="s">
        <v>28</v>
      </c>
      <c r="J6" s="7">
        <v>30</v>
      </c>
      <c r="K6" s="8">
        <v>250</v>
      </c>
      <c r="L6" s="27">
        <f t="shared" si="0"/>
        <v>125</v>
      </c>
      <c r="M6" s="27">
        <f t="shared" si="1"/>
        <v>120.9</v>
      </c>
      <c r="N6" s="27">
        <f t="shared" si="2"/>
        <v>4.1</v>
      </c>
      <c r="O6" s="18">
        <f t="shared" si="3"/>
        <v>200</v>
      </c>
      <c r="P6" s="18">
        <f t="shared" si="4"/>
        <v>100</v>
      </c>
      <c r="Q6" s="18">
        <f t="shared" si="5"/>
        <v>96.72</v>
      </c>
      <c r="R6" s="18">
        <f t="shared" si="6"/>
        <v>3.28</v>
      </c>
      <c r="S6" s="23">
        <f t="shared" si="7"/>
        <v>50</v>
      </c>
      <c r="T6" s="23">
        <f t="shared" si="8"/>
        <v>25</v>
      </c>
      <c r="U6" s="18">
        <f t="shared" si="9"/>
        <v>24.18</v>
      </c>
      <c r="V6" s="18">
        <f t="shared" si="10"/>
        <v>0.82</v>
      </c>
      <c r="W6" s="18">
        <f t="shared" si="11"/>
        <v>271.25</v>
      </c>
      <c r="X6" s="19">
        <f t="shared" si="12"/>
        <v>21.25</v>
      </c>
      <c r="Y6" s="18">
        <v>10.62</v>
      </c>
      <c r="Z6" s="18">
        <f t="shared" si="14"/>
        <v>10.28</v>
      </c>
      <c r="AA6" s="18">
        <f t="shared" si="15"/>
        <v>0.35</v>
      </c>
    </row>
    <row r="7" spans="1:27" s="24" customFormat="1" ht="36">
      <c r="A7" s="7">
        <v>6</v>
      </c>
      <c r="B7" s="6" t="s">
        <v>29</v>
      </c>
      <c r="C7" s="6" t="s">
        <v>30</v>
      </c>
      <c r="D7" s="6" t="s">
        <v>115</v>
      </c>
      <c r="E7" s="6" t="s">
        <v>92</v>
      </c>
      <c r="F7" s="22">
        <v>22398</v>
      </c>
      <c r="G7" s="7" t="s">
        <v>93</v>
      </c>
      <c r="H7" s="7" t="s">
        <v>31</v>
      </c>
      <c r="I7" s="6" t="s">
        <v>74</v>
      </c>
      <c r="J7" s="7">
        <v>30</v>
      </c>
      <c r="K7" s="8">
        <v>250</v>
      </c>
      <c r="L7" s="27">
        <f t="shared" si="0"/>
        <v>125</v>
      </c>
      <c r="M7" s="27">
        <f t="shared" si="1"/>
        <v>120.9</v>
      </c>
      <c r="N7" s="27">
        <f t="shared" si="2"/>
        <v>4.1</v>
      </c>
      <c r="O7" s="18">
        <f t="shared" si="3"/>
        <v>200</v>
      </c>
      <c r="P7" s="18">
        <f t="shared" si="4"/>
        <v>100</v>
      </c>
      <c r="Q7" s="18">
        <f t="shared" si="5"/>
        <v>96.73</v>
      </c>
      <c r="R7" s="18">
        <f t="shared" si="6"/>
        <v>3.2699999999999996</v>
      </c>
      <c r="S7" s="23">
        <f t="shared" si="7"/>
        <v>50</v>
      </c>
      <c r="T7" s="23">
        <f t="shared" si="8"/>
        <v>25</v>
      </c>
      <c r="U7" s="18">
        <v>24.17</v>
      </c>
      <c r="V7" s="18">
        <v>0.83</v>
      </c>
      <c r="W7" s="18">
        <f t="shared" si="11"/>
        <v>271.25</v>
      </c>
      <c r="X7" s="19">
        <f t="shared" si="12"/>
        <v>21.25</v>
      </c>
      <c r="Y7" s="18">
        <v>10.62</v>
      </c>
      <c r="Z7" s="18">
        <f t="shared" si="14"/>
        <v>10.28</v>
      </c>
      <c r="AA7" s="18">
        <f t="shared" si="15"/>
        <v>0.35</v>
      </c>
    </row>
    <row r="8" spans="1:27" s="24" customFormat="1" ht="24">
      <c r="A8" s="7">
        <v>7</v>
      </c>
      <c r="B8" s="6" t="s">
        <v>29</v>
      </c>
      <c r="C8" s="6" t="s">
        <v>32</v>
      </c>
      <c r="D8" s="6" t="s">
        <v>115</v>
      </c>
      <c r="E8" s="6" t="s">
        <v>92</v>
      </c>
      <c r="F8" s="22">
        <v>21556</v>
      </c>
      <c r="G8" s="7" t="s">
        <v>94</v>
      </c>
      <c r="H8" s="7" t="s">
        <v>33</v>
      </c>
      <c r="I8" s="6" t="s">
        <v>34</v>
      </c>
      <c r="J8" s="7">
        <v>30</v>
      </c>
      <c r="K8" s="8">
        <v>250</v>
      </c>
      <c r="L8" s="27">
        <f t="shared" si="0"/>
        <v>125</v>
      </c>
      <c r="M8" s="27">
        <f t="shared" si="1"/>
        <v>120.9</v>
      </c>
      <c r="N8" s="27">
        <f t="shared" si="2"/>
        <v>4.1</v>
      </c>
      <c r="O8" s="18">
        <f t="shared" si="3"/>
        <v>200</v>
      </c>
      <c r="P8" s="18">
        <f t="shared" si="4"/>
        <v>100</v>
      </c>
      <c r="Q8" s="18">
        <f t="shared" si="5"/>
        <v>96.73</v>
      </c>
      <c r="R8" s="18">
        <f t="shared" si="6"/>
        <v>3.2699999999999996</v>
      </c>
      <c r="S8" s="23">
        <f t="shared" si="7"/>
        <v>50</v>
      </c>
      <c r="T8" s="23">
        <f t="shared" si="8"/>
        <v>25</v>
      </c>
      <c r="U8" s="18">
        <v>24.17</v>
      </c>
      <c r="V8" s="18">
        <v>0.83</v>
      </c>
      <c r="W8" s="18">
        <f t="shared" si="11"/>
        <v>271.25</v>
      </c>
      <c r="X8" s="19">
        <f t="shared" si="12"/>
        <v>21.25</v>
      </c>
      <c r="Y8" s="18">
        <v>10.63</v>
      </c>
      <c r="Z8" s="18">
        <f t="shared" si="14"/>
        <v>10.28</v>
      </c>
      <c r="AA8" s="18">
        <v>0.34</v>
      </c>
    </row>
    <row r="9" spans="1:27" s="24" customFormat="1" ht="36">
      <c r="A9" s="7">
        <v>8</v>
      </c>
      <c r="B9" s="6" t="s">
        <v>35</v>
      </c>
      <c r="C9" s="6" t="s">
        <v>36</v>
      </c>
      <c r="D9" s="6" t="s">
        <v>115</v>
      </c>
      <c r="E9" s="6" t="s">
        <v>83</v>
      </c>
      <c r="F9" s="22">
        <v>25273</v>
      </c>
      <c r="G9" s="7" t="s">
        <v>95</v>
      </c>
      <c r="H9" s="7" t="s">
        <v>37</v>
      </c>
      <c r="I9" s="6" t="s">
        <v>38</v>
      </c>
      <c r="J9" s="7">
        <v>36</v>
      </c>
      <c r="K9" s="8">
        <v>300</v>
      </c>
      <c r="L9" s="27">
        <f t="shared" si="0"/>
        <v>150</v>
      </c>
      <c r="M9" s="27">
        <f t="shared" si="1"/>
        <v>145.08</v>
      </c>
      <c r="N9" s="27">
        <f t="shared" si="2"/>
        <v>4.92</v>
      </c>
      <c r="O9" s="18">
        <f t="shared" si="3"/>
        <v>240</v>
      </c>
      <c r="P9" s="18">
        <f t="shared" si="4"/>
        <v>120</v>
      </c>
      <c r="Q9" s="18">
        <f t="shared" si="5"/>
        <v>116.06000000000002</v>
      </c>
      <c r="R9" s="18">
        <f t="shared" si="6"/>
        <v>3.94</v>
      </c>
      <c r="S9" s="23">
        <f t="shared" si="7"/>
        <v>60</v>
      </c>
      <c r="T9" s="23">
        <f t="shared" si="8"/>
        <v>30</v>
      </c>
      <c r="U9" s="18">
        <f t="shared" si="9"/>
        <v>29.02</v>
      </c>
      <c r="V9" s="18">
        <f t="shared" si="10"/>
        <v>0.98</v>
      </c>
      <c r="W9" s="18">
        <f t="shared" si="11"/>
        <v>325.5</v>
      </c>
      <c r="X9" s="19">
        <f t="shared" si="12"/>
        <v>25.500000000000004</v>
      </c>
      <c r="Y9" s="18">
        <f t="shared" si="13"/>
        <v>12.750000000000002</v>
      </c>
      <c r="Z9" s="18">
        <f t="shared" si="14"/>
        <v>12.33</v>
      </c>
      <c r="AA9" s="18">
        <f t="shared" si="15"/>
        <v>0.42</v>
      </c>
    </row>
    <row r="10" spans="1:27" s="24" customFormat="1" ht="36">
      <c r="A10" s="7">
        <v>9</v>
      </c>
      <c r="B10" s="6" t="s">
        <v>39</v>
      </c>
      <c r="C10" s="6" t="s">
        <v>40</v>
      </c>
      <c r="D10" s="6" t="s">
        <v>114</v>
      </c>
      <c r="E10" s="6" t="s">
        <v>96</v>
      </c>
      <c r="F10" s="22">
        <v>24900</v>
      </c>
      <c r="G10" s="7" t="s">
        <v>97</v>
      </c>
      <c r="H10" s="7" t="s">
        <v>41</v>
      </c>
      <c r="I10" s="6" t="s">
        <v>73</v>
      </c>
      <c r="J10" s="7">
        <v>36</v>
      </c>
      <c r="K10" s="8">
        <v>300</v>
      </c>
      <c r="L10" s="27">
        <f t="shared" si="0"/>
        <v>150</v>
      </c>
      <c r="M10" s="27">
        <f t="shared" si="1"/>
        <v>145.08</v>
      </c>
      <c r="N10" s="27">
        <f t="shared" si="2"/>
        <v>4.92</v>
      </c>
      <c r="O10" s="18">
        <f t="shared" si="3"/>
        <v>240</v>
      </c>
      <c r="P10" s="18">
        <f t="shared" si="4"/>
        <v>120</v>
      </c>
      <c r="Q10" s="18">
        <f t="shared" si="5"/>
        <v>116.06000000000002</v>
      </c>
      <c r="R10" s="18">
        <f t="shared" si="6"/>
        <v>3.94</v>
      </c>
      <c r="S10" s="23">
        <f t="shared" si="7"/>
        <v>60</v>
      </c>
      <c r="T10" s="23">
        <f t="shared" si="8"/>
        <v>30</v>
      </c>
      <c r="U10" s="18">
        <f t="shared" si="9"/>
        <v>29.02</v>
      </c>
      <c r="V10" s="18">
        <f t="shared" si="10"/>
        <v>0.98</v>
      </c>
      <c r="W10" s="18">
        <f t="shared" si="11"/>
        <v>325.5</v>
      </c>
      <c r="X10" s="19">
        <f t="shared" si="12"/>
        <v>25.500000000000004</v>
      </c>
      <c r="Y10" s="18">
        <f t="shared" si="13"/>
        <v>12.750000000000002</v>
      </c>
      <c r="Z10" s="18">
        <f t="shared" si="14"/>
        <v>12.33</v>
      </c>
      <c r="AA10" s="18">
        <f t="shared" si="15"/>
        <v>0.42</v>
      </c>
    </row>
    <row r="11" spans="1:27" s="24" customFormat="1" ht="60">
      <c r="A11" s="7">
        <v>10</v>
      </c>
      <c r="B11" s="6" t="s">
        <v>42</v>
      </c>
      <c r="C11" s="6" t="s">
        <v>43</v>
      </c>
      <c r="D11" s="6" t="s">
        <v>114</v>
      </c>
      <c r="E11" s="6" t="s">
        <v>98</v>
      </c>
      <c r="F11" s="22">
        <v>23215</v>
      </c>
      <c r="G11" s="7" t="s">
        <v>99</v>
      </c>
      <c r="H11" s="7" t="s">
        <v>44</v>
      </c>
      <c r="I11" s="6" t="s">
        <v>45</v>
      </c>
      <c r="J11" s="7">
        <v>36</v>
      </c>
      <c r="K11" s="8">
        <v>300</v>
      </c>
      <c r="L11" s="27">
        <f t="shared" si="0"/>
        <v>150</v>
      </c>
      <c r="M11" s="27">
        <f t="shared" si="1"/>
        <v>145.08</v>
      </c>
      <c r="N11" s="27">
        <f t="shared" si="2"/>
        <v>4.92</v>
      </c>
      <c r="O11" s="18">
        <f t="shared" si="3"/>
        <v>240</v>
      </c>
      <c r="P11" s="18">
        <f t="shared" si="4"/>
        <v>120</v>
      </c>
      <c r="Q11" s="18">
        <f t="shared" si="5"/>
        <v>116.06000000000002</v>
      </c>
      <c r="R11" s="18">
        <f t="shared" si="6"/>
        <v>3.94</v>
      </c>
      <c r="S11" s="23">
        <f t="shared" si="7"/>
        <v>60</v>
      </c>
      <c r="T11" s="23">
        <f t="shared" si="8"/>
        <v>30</v>
      </c>
      <c r="U11" s="18">
        <f t="shared" si="9"/>
        <v>29.02</v>
      </c>
      <c r="V11" s="18">
        <f t="shared" si="10"/>
        <v>0.98</v>
      </c>
      <c r="W11" s="18">
        <f t="shared" si="11"/>
        <v>325.5</v>
      </c>
      <c r="X11" s="19">
        <f t="shared" si="12"/>
        <v>25.500000000000004</v>
      </c>
      <c r="Y11" s="18">
        <f t="shared" si="13"/>
        <v>12.750000000000002</v>
      </c>
      <c r="Z11" s="18">
        <f t="shared" si="14"/>
        <v>12.33</v>
      </c>
      <c r="AA11" s="18">
        <f t="shared" si="15"/>
        <v>0.42</v>
      </c>
    </row>
    <row r="12" spans="1:27" s="25" customFormat="1" ht="24">
      <c r="A12" s="7">
        <v>11</v>
      </c>
      <c r="B12" s="6" t="s">
        <v>46</v>
      </c>
      <c r="C12" s="6" t="s">
        <v>47</v>
      </c>
      <c r="D12" s="6" t="s">
        <v>114</v>
      </c>
      <c r="E12" s="6" t="s">
        <v>83</v>
      </c>
      <c r="F12" s="22">
        <v>23697</v>
      </c>
      <c r="G12" s="7" t="s">
        <v>100</v>
      </c>
      <c r="H12" s="7" t="s">
        <v>48</v>
      </c>
      <c r="I12" s="6" t="s">
        <v>49</v>
      </c>
      <c r="J12" s="7">
        <v>30</v>
      </c>
      <c r="K12" s="8">
        <v>250</v>
      </c>
      <c r="L12" s="27">
        <f t="shared" si="0"/>
        <v>125</v>
      </c>
      <c r="M12" s="27">
        <v>120.91</v>
      </c>
      <c r="N12" s="27">
        <v>4.09</v>
      </c>
      <c r="O12" s="18">
        <f t="shared" si="3"/>
        <v>200</v>
      </c>
      <c r="P12" s="18">
        <f t="shared" si="4"/>
        <v>100</v>
      </c>
      <c r="Q12" s="18">
        <f t="shared" si="5"/>
        <v>96.74</v>
      </c>
      <c r="R12" s="18">
        <f t="shared" si="6"/>
        <v>3.26</v>
      </c>
      <c r="S12" s="23">
        <f t="shared" si="7"/>
        <v>50</v>
      </c>
      <c r="T12" s="23">
        <f t="shared" si="8"/>
        <v>25</v>
      </c>
      <c r="U12" s="18">
        <v>24.17</v>
      </c>
      <c r="V12" s="18">
        <v>0.83</v>
      </c>
      <c r="W12" s="18">
        <f t="shared" si="11"/>
        <v>271.25</v>
      </c>
      <c r="X12" s="19">
        <f t="shared" si="12"/>
        <v>21.25</v>
      </c>
      <c r="Y12" s="18">
        <v>10.63</v>
      </c>
      <c r="Z12" s="18">
        <f t="shared" si="14"/>
        <v>10.28</v>
      </c>
      <c r="AA12" s="18">
        <v>0.34</v>
      </c>
    </row>
    <row r="13" spans="1:27" s="24" customFormat="1" ht="24">
      <c r="A13" s="7">
        <v>12</v>
      </c>
      <c r="B13" s="6" t="s">
        <v>50</v>
      </c>
      <c r="C13" s="6" t="s">
        <v>51</v>
      </c>
      <c r="D13" s="6" t="s">
        <v>114</v>
      </c>
      <c r="E13" s="6" t="s">
        <v>101</v>
      </c>
      <c r="F13" s="22">
        <v>20191</v>
      </c>
      <c r="G13" s="7" t="s">
        <v>102</v>
      </c>
      <c r="H13" s="7" t="s">
        <v>52</v>
      </c>
      <c r="I13" s="6" t="s">
        <v>53</v>
      </c>
      <c r="J13" s="7">
        <v>36</v>
      </c>
      <c r="K13" s="8">
        <v>300</v>
      </c>
      <c r="L13" s="27">
        <f t="shared" si="0"/>
        <v>150</v>
      </c>
      <c r="M13" s="27">
        <f t="shared" si="1"/>
        <v>145.08</v>
      </c>
      <c r="N13" s="27">
        <f t="shared" si="2"/>
        <v>4.92</v>
      </c>
      <c r="O13" s="18">
        <f t="shared" si="3"/>
        <v>240</v>
      </c>
      <c r="P13" s="18">
        <f t="shared" si="4"/>
        <v>120</v>
      </c>
      <c r="Q13" s="18">
        <f t="shared" si="5"/>
        <v>116.06000000000002</v>
      </c>
      <c r="R13" s="18">
        <f t="shared" si="6"/>
        <v>3.94</v>
      </c>
      <c r="S13" s="23">
        <f t="shared" si="7"/>
        <v>60</v>
      </c>
      <c r="T13" s="23">
        <f t="shared" si="8"/>
        <v>30</v>
      </c>
      <c r="U13" s="18">
        <f t="shared" si="9"/>
        <v>29.02</v>
      </c>
      <c r="V13" s="18">
        <f t="shared" si="10"/>
        <v>0.98</v>
      </c>
      <c r="W13" s="18">
        <f t="shared" si="11"/>
        <v>325.5</v>
      </c>
      <c r="X13" s="19">
        <f t="shared" si="12"/>
        <v>25.500000000000004</v>
      </c>
      <c r="Y13" s="18">
        <f t="shared" si="13"/>
        <v>12.750000000000002</v>
      </c>
      <c r="Z13" s="18">
        <f t="shared" si="14"/>
        <v>12.33</v>
      </c>
      <c r="AA13" s="18">
        <f t="shared" si="15"/>
        <v>0.42</v>
      </c>
    </row>
    <row r="14" spans="1:27" s="24" customFormat="1" ht="24">
      <c r="A14" s="7">
        <v>13</v>
      </c>
      <c r="B14" s="6" t="s">
        <v>54</v>
      </c>
      <c r="C14" s="6" t="s">
        <v>47</v>
      </c>
      <c r="D14" s="6" t="s">
        <v>114</v>
      </c>
      <c r="E14" s="6" t="s">
        <v>103</v>
      </c>
      <c r="F14" s="22">
        <v>21196</v>
      </c>
      <c r="G14" s="7" t="s">
        <v>104</v>
      </c>
      <c r="H14" s="7" t="s">
        <v>55</v>
      </c>
      <c r="I14" s="6" t="s">
        <v>56</v>
      </c>
      <c r="J14" s="7">
        <v>36</v>
      </c>
      <c r="K14" s="8">
        <v>300</v>
      </c>
      <c r="L14" s="27">
        <f t="shared" si="0"/>
        <v>150</v>
      </c>
      <c r="M14" s="27">
        <f t="shared" si="1"/>
        <v>145.08</v>
      </c>
      <c r="N14" s="27">
        <f t="shared" si="2"/>
        <v>4.92</v>
      </c>
      <c r="O14" s="18">
        <f t="shared" si="3"/>
        <v>240</v>
      </c>
      <c r="P14" s="18">
        <f t="shared" si="4"/>
        <v>120</v>
      </c>
      <c r="Q14" s="18">
        <f t="shared" si="5"/>
        <v>116.06000000000002</v>
      </c>
      <c r="R14" s="18">
        <f t="shared" si="6"/>
        <v>3.94</v>
      </c>
      <c r="S14" s="23">
        <f t="shared" si="7"/>
        <v>60</v>
      </c>
      <c r="T14" s="23">
        <f t="shared" si="8"/>
        <v>30</v>
      </c>
      <c r="U14" s="18">
        <f t="shared" si="9"/>
        <v>29.02</v>
      </c>
      <c r="V14" s="18">
        <f t="shared" si="10"/>
        <v>0.98</v>
      </c>
      <c r="W14" s="18">
        <f t="shared" si="11"/>
        <v>325.5</v>
      </c>
      <c r="X14" s="19">
        <f t="shared" si="12"/>
        <v>25.500000000000004</v>
      </c>
      <c r="Y14" s="18">
        <f t="shared" si="13"/>
        <v>12.750000000000002</v>
      </c>
      <c r="Z14" s="18">
        <f t="shared" si="14"/>
        <v>12.33</v>
      </c>
      <c r="AA14" s="18">
        <f t="shared" si="15"/>
        <v>0.42</v>
      </c>
    </row>
    <row r="15" spans="1:27" s="24" customFormat="1" ht="24">
      <c r="A15" s="7">
        <v>14</v>
      </c>
      <c r="B15" s="6" t="s">
        <v>57</v>
      </c>
      <c r="C15" s="6" t="s">
        <v>58</v>
      </c>
      <c r="D15" s="6" t="s">
        <v>114</v>
      </c>
      <c r="E15" s="6" t="s">
        <v>83</v>
      </c>
      <c r="F15" s="22">
        <v>26111</v>
      </c>
      <c r="G15" s="7" t="s">
        <v>105</v>
      </c>
      <c r="H15" s="7" t="s">
        <v>59</v>
      </c>
      <c r="I15" s="6" t="s">
        <v>60</v>
      </c>
      <c r="J15" s="7">
        <v>36</v>
      </c>
      <c r="K15" s="8">
        <v>300</v>
      </c>
      <c r="L15" s="27">
        <f t="shared" si="0"/>
        <v>150</v>
      </c>
      <c r="M15" s="27">
        <f t="shared" si="1"/>
        <v>145.08</v>
      </c>
      <c r="N15" s="27">
        <f t="shared" si="2"/>
        <v>4.92</v>
      </c>
      <c r="O15" s="18">
        <f t="shared" si="3"/>
        <v>240</v>
      </c>
      <c r="P15" s="18">
        <f t="shared" si="4"/>
        <v>120</v>
      </c>
      <c r="Q15" s="18">
        <f t="shared" si="5"/>
        <v>116.06000000000002</v>
      </c>
      <c r="R15" s="18">
        <f t="shared" si="6"/>
        <v>3.94</v>
      </c>
      <c r="S15" s="23">
        <f t="shared" si="7"/>
        <v>60</v>
      </c>
      <c r="T15" s="23">
        <f t="shared" si="8"/>
        <v>30</v>
      </c>
      <c r="U15" s="18">
        <f t="shared" si="9"/>
        <v>29.02</v>
      </c>
      <c r="V15" s="18">
        <f t="shared" si="10"/>
        <v>0.98</v>
      </c>
      <c r="W15" s="18">
        <f t="shared" si="11"/>
        <v>325.5</v>
      </c>
      <c r="X15" s="19">
        <f t="shared" si="12"/>
        <v>25.500000000000004</v>
      </c>
      <c r="Y15" s="18">
        <f t="shared" si="13"/>
        <v>12.750000000000002</v>
      </c>
      <c r="Z15" s="18">
        <f t="shared" si="14"/>
        <v>12.33</v>
      </c>
      <c r="AA15" s="18">
        <f t="shared" si="15"/>
        <v>0.42</v>
      </c>
    </row>
    <row r="16" spans="1:27" s="24" customFormat="1" ht="24">
      <c r="A16" s="7">
        <v>15</v>
      </c>
      <c r="B16" s="6" t="s">
        <v>61</v>
      </c>
      <c r="C16" s="6" t="s">
        <v>62</v>
      </c>
      <c r="D16" s="6" t="s">
        <v>115</v>
      </c>
      <c r="E16" s="6" t="s">
        <v>106</v>
      </c>
      <c r="F16" s="22">
        <v>23726</v>
      </c>
      <c r="G16" s="7" t="s">
        <v>107</v>
      </c>
      <c r="H16" s="7" t="s">
        <v>63</v>
      </c>
      <c r="I16" s="6" t="s">
        <v>64</v>
      </c>
      <c r="J16" s="7">
        <v>36</v>
      </c>
      <c r="K16" s="8">
        <v>300</v>
      </c>
      <c r="L16" s="27">
        <f t="shared" si="0"/>
        <v>150</v>
      </c>
      <c r="M16" s="27">
        <f t="shared" si="1"/>
        <v>145.08</v>
      </c>
      <c r="N16" s="27">
        <f t="shared" si="2"/>
        <v>4.92</v>
      </c>
      <c r="O16" s="18">
        <f t="shared" si="3"/>
        <v>240</v>
      </c>
      <c r="P16" s="18">
        <f t="shared" si="4"/>
        <v>120</v>
      </c>
      <c r="Q16" s="18">
        <f t="shared" si="5"/>
        <v>116.06000000000002</v>
      </c>
      <c r="R16" s="18">
        <f t="shared" si="6"/>
        <v>3.94</v>
      </c>
      <c r="S16" s="23">
        <f t="shared" si="7"/>
        <v>60</v>
      </c>
      <c r="T16" s="23">
        <f t="shared" si="8"/>
        <v>30</v>
      </c>
      <c r="U16" s="18">
        <f t="shared" si="9"/>
        <v>29.02</v>
      </c>
      <c r="V16" s="18">
        <f t="shared" si="10"/>
        <v>0.98</v>
      </c>
      <c r="W16" s="18">
        <f t="shared" si="11"/>
        <v>325.5</v>
      </c>
      <c r="X16" s="19">
        <f t="shared" si="12"/>
        <v>25.500000000000004</v>
      </c>
      <c r="Y16" s="18">
        <f t="shared" si="13"/>
        <v>12.750000000000002</v>
      </c>
      <c r="Z16" s="18">
        <f t="shared" si="14"/>
        <v>12.33</v>
      </c>
      <c r="AA16" s="18">
        <f t="shared" si="15"/>
        <v>0.42</v>
      </c>
    </row>
    <row r="17" spans="1:27" s="24" customFormat="1" ht="36">
      <c r="A17" s="7">
        <v>16</v>
      </c>
      <c r="B17" s="6" t="s">
        <v>65</v>
      </c>
      <c r="C17" s="6" t="s">
        <v>47</v>
      </c>
      <c r="D17" s="6" t="s">
        <v>114</v>
      </c>
      <c r="E17" s="6" t="s">
        <v>108</v>
      </c>
      <c r="F17" s="22">
        <v>19981</v>
      </c>
      <c r="G17" s="7" t="s">
        <v>109</v>
      </c>
      <c r="H17" s="7" t="s">
        <v>66</v>
      </c>
      <c r="I17" s="6" t="s">
        <v>67</v>
      </c>
      <c r="J17" s="7">
        <v>30</v>
      </c>
      <c r="K17" s="8">
        <v>250</v>
      </c>
      <c r="L17" s="27">
        <f t="shared" si="0"/>
        <v>125</v>
      </c>
      <c r="M17" s="27">
        <v>120.91</v>
      </c>
      <c r="N17" s="27">
        <v>4.09</v>
      </c>
      <c r="O17" s="18">
        <f t="shared" si="3"/>
        <v>200</v>
      </c>
      <c r="P17" s="18">
        <f t="shared" si="4"/>
        <v>100</v>
      </c>
      <c r="Q17" s="18">
        <f t="shared" si="5"/>
        <v>96.74</v>
      </c>
      <c r="R17" s="18">
        <f t="shared" si="6"/>
        <v>3.26</v>
      </c>
      <c r="S17" s="23">
        <f t="shared" si="7"/>
        <v>50</v>
      </c>
      <c r="T17" s="23">
        <f t="shared" si="8"/>
        <v>25</v>
      </c>
      <c r="U17" s="18">
        <v>24.17</v>
      </c>
      <c r="V17" s="18">
        <v>0.83</v>
      </c>
      <c r="W17" s="18">
        <f t="shared" si="11"/>
        <v>271.25</v>
      </c>
      <c r="X17" s="19">
        <f t="shared" si="12"/>
        <v>21.25</v>
      </c>
      <c r="Y17" s="18">
        <v>10.63</v>
      </c>
      <c r="Z17" s="18">
        <f t="shared" si="14"/>
        <v>10.28</v>
      </c>
      <c r="AA17" s="18">
        <v>0.34</v>
      </c>
    </row>
    <row r="18" spans="10:27" ht="12.75">
      <c r="J18" s="20" t="s">
        <v>68</v>
      </c>
      <c r="K18" s="21">
        <f aca="true" t="shared" si="16" ref="K18:AA18">SUM(K2:K17)</f>
        <v>4500</v>
      </c>
      <c r="L18" s="21">
        <f t="shared" si="16"/>
        <v>2250</v>
      </c>
      <c r="M18" s="21">
        <f t="shared" si="16"/>
        <v>2176.22</v>
      </c>
      <c r="N18" s="21">
        <f t="shared" si="16"/>
        <v>73.78000000000002</v>
      </c>
      <c r="O18" s="21">
        <f t="shared" si="16"/>
        <v>3600</v>
      </c>
      <c r="P18" s="21">
        <f t="shared" si="16"/>
        <v>1800</v>
      </c>
      <c r="Q18" s="21">
        <f t="shared" si="16"/>
        <v>1740.98</v>
      </c>
      <c r="R18" s="21">
        <f t="shared" si="16"/>
        <v>59.01999999999998</v>
      </c>
      <c r="S18" s="21">
        <f t="shared" si="16"/>
        <v>900</v>
      </c>
      <c r="T18" s="21">
        <f t="shared" si="16"/>
        <v>450</v>
      </c>
      <c r="U18" s="21">
        <f t="shared" si="16"/>
        <v>435.23999999999995</v>
      </c>
      <c r="V18" s="21">
        <f t="shared" si="16"/>
        <v>14.760000000000003</v>
      </c>
      <c r="W18" s="21">
        <f t="shared" si="16"/>
        <v>4882.5</v>
      </c>
      <c r="X18" s="21">
        <f t="shared" si="16"/>
        <v>382.5</v>
      </c>
      <c r="Y18" s="21">
        <f t="shared" si="16"/>
        <v>191.25</v>
      </c>
      <c r="Z18" s="21">
        <f t="shared" si="16"/>
        <v>184.98000000000005</v>
      </c>
      <c r="AA18" s="21">
        <f t="shared" si="16"/>
        <v>6.27</v>
      </c>
    </row>
    <row r="19" spans="21:23" ht="12.75">
      <c r="U19" s="13"/>
      <c r="V19" s="13"/>
      <c r="W19" s="14"/>
    </row>
    <row r="20" spans="11:27" ht="12.75">
      <c r="K20" s="9"/>
      <c r="L20" s="9"/>
      <c r="M20" s="9"/>
      <c r="N20" s="9"/>
      <c r="O20" s="10"/>
      <c r="P20" s="10"/>
      <c r="Q20" s="10"/>
      <c r="R20" s="10"/>
      <c r="S20" s="10"/>
      <c r="T20" s="10"/>
      <c r="U20" s="10"/>
      <c r="V20" s="10"/>
      <c r="W20" s="10"/>
      <c r="X20" s="11"/>
      <c r="Y20" s="11"/>
      <c r="Z20" s="11"/>
      <c r="AA20" s="11"/>
    </row>
    <row r="21" spans="11:27" ht="12.75">
      <c r="K21" s="13"/>
      <c r="L21" s="13"/>
      <c r="M21" s="13"/>
      <c r="N21" s="13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3" spans="11:14" ht="12.75">
      <c r="K23" s="13"/>
      <c r="L23" s="13"/>
      <c r="M23" s="13"/>
      <c r="N23" s="13"/>
    </row>
    <row r="25" ht="12.75">
      <c r="I25" s="15"/>
    </row>
    <row r="26" ht="12.75">
      <c r="I26" s="15"/>
    </row>
    <row r="40" ht="12.75">
      <c r="I40" s="28"/>
    </row>
  </sheetData>
  <sheetProtection/>
  <printOptions/>
  <pageMargins left="0.19" right="0.21" top="0.44" bottom="0.82" header="0.5" footer="0.5"/>
  <pageSetup fitToHeight="1" fitToWidth="1" horizontalDpi="600" verticalDpi="600" orientation="landscape" paperSize="9" scale="52" r:id="rId1"/>
  <headerFooter alignWithMargins="0">
    <oddHeader>&amp;RAllegato B agosto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f.pappa</dc:creator>
  <cp:keywords/>
  <dc:description/>
  <cp:lastModifiedBy>f.pappa</cp:lastModifiedBy>
  <cp:lastPrinted>2010-08-12T08:46:50Z</cp:lastPrinted>
  <dcterms:created xsi:type="dcterms:W3CDTF">2010-06-30T10:37:25Z</dcterms:created>
  <dcterms:modified xsi:type="dcterms:W3CDTF">2010-08-12T08:47:11Z</dcterms:modified>
  <cp:category/>
  <cp:version/>
  <cp:contentType/>
  <cp:contentStatus/>
</cp:coreProperties>
</file>