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luglio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<sst xmlns="http://schemas.openxmlformats.org/spreadsheetml/2006/main" count="48" uniqueCount="45">
  <si>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N.</t>
  </si>
  <si>
    <t>Cognome</t>
  </si>
  <si>
    <t>Nome</t>
  </si>
  <si>
    <t>Comune di nascita</t>
  </si>
  <si>
    <t>Data di nascita</t>
  </si>
  <si>
    <t>Indirizzo</t>
  </si>
  <si>
    <t>C.F.</t>
  </si>
  <si>
    <t>Iban</t>
  </si>
  <si>
    <t>H</t>
  </si>
  <si>
    <t>Rimborso lordo</t>
  </si>
  <si>
    <t>Rimborso lordo FSE</t>
  </si>
  <si>
    <t>Rimborso lordo LAV</t>
  </si>
  <si>
    <t>Rimborso lordo REG</t>
  </si>
  <si>
    <t>Rimborso al netto di ritenuta d'acconto</t>
  </si>
  <si>
    <t>Rimborso al netto di ritenuta d'acconto quota FSE</t>
  </si>
  <si>
    <t>Rimborso al netto di ritenuta d'acconto quota lav</t>
  </si>
  <si>
    <t>Rimborso al netto di ritenuta d'acconto quota reg</t>
  </si>
  <si>
    <t>Ritenuta d'Acconto</t>
  </si>
  <si>
    <t>R.A. FSE</t>
  </si>
  <si>
    <t>R.A. LAV</t>
  </si>
  <si>
    <t>R.A. REG</t>
  </si>
  <si>
    <t>Rimborso lordo  + Irap 8,50%</t>
  </si>
  <si>
    <t>Irap</t>
  </si>
  <si>
    <t>Irap FSE</t>
  </si>
  <si>
    <t>Irap LAV</t>
  </si>
  <si>
    <t>Irap REG</t>
  </si>
  <si>
    <t>STEFANO</t>
  </si>
  <si>
    <t>ROMA</t>
  </si>
  <si>
    <t xml:space="preserve">LO TURCO </t>
  </si>
  <si>
    <t>GIANCARLO</t>
  </si>
  <si>
    <t>LTRGCR62D06H501O</t>
  </si>
  <si>
    <t>VIA CAMILLO PEANO 11 - 00139 ROMA</t>
  </si>
  <si>
    <t>FUNEL</t>
  </si>
  <si>
    <t>ALFREDO</t>
  </si>
  <si>
    <t>SALERNO</t>
  </si>
  <si>
    <t>FNLLRD63H15H703C</t>
  </si>
  <si>
    <t>VIA VALENTINO BANAL 31L - 00177 ROMA</t>
  </si>
  <si>
    <t>FEDELE</t>
  </si>
  <si>
    <t>FDLSFN57C16H501V</t>
  </si>
  <si>
    <t>VIA ENRICO VARISIO 12 - 00139 ROMA</t>
  </si>
  <si>
    <t>IT51W0103003218000000986684</t>
  </si>
  <si>
    <t>IT47W0306903227100000003615</t>
  </si>
  <si>
    <t>M</t>
  </si>
  <si>
    <t>Sesso</t>
  </si>
  <si>
    <t>IT08Y0760103200000072710379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</si>
</sst>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00000"/>
    <numFmt numFmtId="167" formatCode="0.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tabSelected="1" workbookViewId="0" topLeftCell="H1">
      <selection activeCell="T12" sqref="T12"/>
    </sheetView>
  </sheetViews>
  <sheetFormatPr defaultColWidth="9.140625" defaultRowHeight="12.75"/>
  <cols>
    <col min="1" max="1" width="4.140625" style="0" customWidth="1"/>
    <col min="2" max="2" width="10.57421875" style="0" customWidth="1"/>
    <col min="3" max="3" width="11.28125" style="0" customWidth="1"/>
    <col min="4" max="4" width="10.140625" style="0" customWidth="1"/>
    <col min="5" max="5" width="10.421875" style="0" customWidth="1"/>
    <col min="6" max="6" width="29.00390625" style="0" customWidth="1"/>
    <col min="7" max="7" width="19.28125" style="0" customWidth="1"/>
    <col min="8" max="8" width="28.7109375" style="0" customWidth="1"/>
    <col min="9" max="9" width="8.421875" style="0" customWidth="1"/>
    <col min="10" max="10" width="3.00390625" style="0" customWidth="1"/>
    <col min="19" max="19" width="9.28125" style="0" customWidth="1"/>
    <col min="20" max="20" width="7.28125" style="0" customWidth="1"/>
    <col min="21" max="22" width="7.57421875" style="0" customWidth="1"/>
    <col min="24" max="24" width="5.7109375" style="0" customWidth="1"/>
    <col min="25" max="25" width="7.421875" style="0" customWidth="1"/>
    <col min="26" max="26" width="7.57421875" style="0" customWidth="1"/>
    <col min="27" max="27" width="8.00390625" style="0" customWidth="1"/>
  </cols>
  <sheetData>
    <row r="1" spans="1:28" s="11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3" t="s">
        <v>14</v>
      </c>
      <c r="Q1" s="3" t="s">
        <v>15</v>
      </c>
      <c r="R1" s="3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2" t="s">
        <v>24</v>
      </c>
      <c r="AA1" s="2" t="s">
        <v>25</v>
      </c>
      <c r="AB1" s="2" t="s">
        <v>43</v>
      </c>
    </row>
    <row r="2" spans="1:28" s="11" customFormat="1" ht="27" customHeight="1">
      <c r="A2" s="20">
        <v>1</v>
      </c>
      <c r="B2" s="4" t="s">
        <v>28</v>
      </c>
      <c r="C2" s="4" t="s">
        <v>29</v>
      </c>
      <c r="D2" s="4" t="s">
        <v>27</v>
      </c>
      <c r="E2" s="5">
        <v>22742</v>
      </c>
      <c r="F2" s="12" t="s">
        <v>31</v>
      </c>
      <c r="G2" s="4" t="s">
        <v>30</v>
      </c>
      <c r="H2" s="18" t="s">
        <v>40</v>
      </c>
      <c r="I2" s="9">
        <f>LEN(H2)</f>
        <v>27</v>
      </c>
      <c r="J2" s="7">
        <v>36</v>
      </c>
      <c r="K2" s="6">
        <v>150</v>
      </c>
      <c r="L2" s="6">
        <f>+K2/2</f>
        <v>75</v>
      </c>
      <c r="M2" s="6">
        <f>+ROUND(K2*48.36037153965%,2)</f>
        <v>72.54</v>
      </c>
      <c r="N2" s="6">
        <f>+ROUND(K2*1.63962846035%,2)</f>
        <v>2.46</v>
      </c>
      <c r="O2" s="6">
        <f>+K2-S2</f>
        <v>120</v>
      </c>
      <c r="P2" s="6">
        <f>+O2/2</f>
        <v>60</v>
      </c>
      <c r="Q2" s="6">
        <f>+M2-U2</f>
        <v>58.03000000000001</v>
      </c>
      <c r="R2" s="6">
        <f>+N2-V2</f>
        <v>1.97</v>
      </c>
      <c r="S2" s="6">
        <f>+K2*20%</f>
        <v>30</v>
      </c>
      <c r="T2" s="6">
        <f>+S2/2</f>
        <v>15</v>
      </c>
      <c r="U2" s="6">
        <f>+ROUND(S2*48.36037153965%,2)</f>
        <v>14.51</v>
      </c>
      <c r="V2" s="6">
        <f>+ROUND(S2*1.63962846035%,2)</f>
        <v>0.49</v>
      </c>
      <c r="W2" s="6">
        <f>+K2+(K2*8.5%)</f>
        <v>162.75</v>
      </c>
      <c r="X2" s="13">
        <f>+K2*8.5%</f>
        <v>12.750000000000002</v>
      </c>
      <c r="Y2" s="13">
        <f>+X2/2</f>
        <v>6.375000000000001</v>
      </c>
      <c r="Z2" s="13">
        <v>6.16</v>
      </c>
      <c r="AA2" s="13">
        <f>+ROUND(X2*1.63962846035%,2)</f>
        <v>0.21</v>
      </c>
      <c r="AB2" s="6" t="s">
        <v>42</v>
      </c>
    </row>
    <row r="3" spans="1:28" s="11" customFormat="1" ht="24">
      <c r="A3" s="20">
        <v>2</v>
      </c>
      <c r="B3" s="4" t="s">
        <v>32</v>
      </c>
      <c r="C3" s="4" t="s">
        <v>33</v>
      </c>
      <c r="D3" s="4" t="s">
        <v>34</v>
      </c>
      <c r="E3" s="14">
        <v>23177</v>
      </c>
      <c r="F3" s="12" t="s">
        <v>36</v>
      </c>
      <c r="G3" s="4" t="s">
        <v>35</v>
      </c>
      <c r="H3" s="18" t="s">
        <v>41</v>
      </c>
      <c r="I3" s="9">
        <f>LEN(H3)</f>
        <v>27</v>
      </c>
      <c r="J3" s="7">
        <v>36</v>
      </c>
      <c r="K3" s="6">
        <v>150</v>
      </c>
      <c r="L3" s="6">
        <v>75</v>
      </c>
      <c r="M3" s="6">
        <f>+ROUND(K3*48.36037153965%,2)</f>
        <v>72.54</v>
      </c>
      <c r="N3" s="6">
        <f>+ROUND(K3*1.63962846035%,2)</f>
        <v>2.46</v>
      </c>
      <c r="O3" s="6">
        <f>+K3-S3</f>
        <v>120</v>
      </c>
      <c r="P3" s="6">
        <v>60</v>
      </c>
      <c r="Q3" s="6">
        <f>+M3-U3</f>
        <v>58.03000000000001</v>
      </c>
      <c r="R3" s="6">
        <f>+N3-V3</f>
        <v>1.97</v>
      </c>
      <c r="S3" s="6">
        <f>+K3*20%</f>
        <v>30</v>
      </c>
      <c r="T3" s="6">
        <v>15</v>
      </c>
      <c r="U3" s="6">
        <f>+ROUND(S3*48.36037153965%,2)</f>
        <v>14.51</v>
      </c>
      <c r="V3" s="6">
        <f>+ROUND(S3*1.63962846035%,2)</f>
        <v>0.49</v>
      </c>
      <c r="W3" s="6">
        <f>+K3+(K3*8.5%)</f>
        <v>162.75</v>
      </c>
      <c r="X3" s="6">
        <f>+K3*8.5%</f>
        <v>12.750000000000002</v>
      </c>
      <c r="Y3" s="13">
        <v>6.37</v>
      </c>
      <c r="Z3" s="13">
        <f>+ROUND(X3*48.36037153965%,2)</f>
        <v>6.17</v>
      </c>
      <c r="AA3" s="13">
        <f>+ROUND(X3*1.63962846035%,2)</f>
        <v>0.21</v>
      </c>
      <c r="AB3" s="6" t="s">
        <v>42</v>
      </c>
    </row>
    <row r="4" spans="1:28" s="11" customFormat="1" ht="24">
      <c r="A4" s="20">
        <v>3</v>
      </c>
      <c r="B4" s="7" t="s">
        <v>37</v>
      </c>
      <c r="C4" s="7" t="s">
        <v>26</v>
      </c>
      <c r="D4" s="7" t="s">
        <v>27</v>
      </c>
      <c r="E4" s="8">
        <v>20895</v>
      </c>
      <c r="F4" s="15" t="s">
        <v>39</v>
      </c>
      <c r="G4" s="7" t="s">
        <v>38</v>
      </c>
      <c r="H4" s="19" t="s">
        <v>44</v>
      </c>
      <c r="I4" s="9">
        <f>LEN(H4)</f>
        <v>27</v>
      </c>
      <c r="J4" s="7">
        <v>36</v>
      </c>
      <c r="K4" s="6">
        <v>150</v>
      </c>
      <c r="L4" s="6">
        <v>75</v>
      </c>
      <c r="M4" s="6">
        <f>+ROUND(K4*48.36037153965%,2)</f>
        <v>72.54</v>
      </c>
      <c r="N4" s="6">
        <f>+ROUND(K4*1.63962846035%,2)</f>
        <v>2.46</v>
      </c>
      <c r="O4" s="6">
        <f>+K4-S4</f>
        <v>120</v>
      </c>
      <c r="P4" s="6">
        <v>60</v>
      </c>
      <c r="Q4" s="6">
        <f>+M4-U4</f>
        <v>58.040000000000006</v>
      </c>
      <c r="R4" s="6">
        <f>+N4-V4</f>
        <v>1.96</v>
      </c>
      <c r="S4" s="6">
        <f>+K4*20%</f>
        <v>30</v>
      </c>
      <c r="T4" s="6">
        <v>15</v>
      </c>
      <c r="U4" s="6">
        <v>14.5</v>
      </c>
      <c r="V4" s="6">
        <v>0.5</v>
      </c>
      <c r="W4" s="6">
        <f>+K4+(K4*8.5%)</f>
        <v>162.75</v>
      </c>
      <c r="X4" s="6">
        <f>+K4*8.5%</f>
        <v>12.750000000000002</v>
      </c>
      <c r="Y4" s="13">
        <v>6.37</v>
      </c>
      <c r="Z4" s="13">
        <f>+ROUND(X4*48.36037153965%,2)</f>
        <v>6.17</v>
      </c>
      <c r="AA4" s="13">
        <f>+ROUND(X4*1.63962846035%,2)</f>
        <v>0.21</v>
      </c>
      <c r="AB4" s="6" t="s">
        <v>42</v>
      </c>
    </row>
    <row r="5" spans="11:27" s="16" customFormat="1" ht="12">
      <c r="K5" s="16">
        <f>SUM(K2:K4)</f>
        <v>450</v>
      </c>
      <c r="L5" s="16">
        <f aca="true" t="shared" si="0" ref="L5:W5">SUM(L2:L4)</f>
        <v>225</v>
      </c>
      <c r="M5" s="16">
        <f t="shared" si="0"/>
        <v>217.62</v>
      </c>
      <c r="N5" s="16">
        <f t="shared" si="0"/>
        <v>7.38</v>
      </c>
      <c r="O5" s="16">
        <f t="shared" si="0"/>
        <v>360</v>
      </c>
      <c r="P5" s="16">
        <f t="shared" si="0"/>
        <v>180</v>
      </c>
      <c r="Q5" s="16">
        <f t="shared" si="0"/>
        <v>174.10000000000002</v>
      </c>
      <c r="R5" s="16">
        <f t="shared" si="0"/>
        <v>5.9</v>
      </c>
      <c r="S5" s="16">
        <f t="shared" si="0"/>
        <v>90</v>
      </c>
      <c r="T5" s="16">
        <f t="shared" si="0"/>
        <v>45</v>
      </c>
      <c r="U5" s="16">
        <f t="shared" si="0"/>
        <v>43.519999999999996</v>
      </c>
      <c r="V5" s="16">
        <f t="shared" si="0"/>
        <v>1.48</v>
      </c>
      <c r="W5" s="16">
        <f t="shared" si="0"/>
        <v>488.25</v>
      </c>
      <c r="X5" s="17">
        <f>SUM(X2:X4)</f>
        <v>38.25000000000001</v>
      </c>
      <c r="Y5" s="17">
        <f>SUM(Y2:Y4)</f>
        <v>19.115000000000002</v>
      </c>
      <c r="Z5" s="17">
        <f>SUM(Z2:Z4)</f>
        <v>18.5</v>
      </c>
      <c r="AA5" s="17">
        <f>SUM(AA2:AA4)</f>
        <v>0.63</v>
      </c>
    </row>
    <row r="10" spans="8:9" ht="12.75">
      <c r="H10" s="10"/>
      <c r="I10" s="10"/>
    </row>
    <row r="11" spans="8:19" ht="12.75">
      <c r="H11" s="10"/>
      <c r="I11" s="10"/>
      <c r="S11" s="10"/>
    </row>
    <row r="12" ht="12.75">
      <c r="S12" s="10"/>
    </row>
  </sheetData>
  <printOptions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Header>&amp;RAllegato A luglio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2010-08-09T12:45:32Z</cp:lastPrinted>
  <dcterms:created xsi:type="dcterms:W3CDTF">2010-07-22T09:23:52Z</dcterms:created>
  <dcterms:modified xsi:type="dcterms:W3CDTF">2010-08-10T07:50:55Z</dcterms:modified>
  <cp:category/>
  <cp:version/>
  <cp:contentType/>
  <cp:contentStatus/>
</cp:coreProperties>
</file>